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100172E002.emea1.cds.t-internal.com\A760087$\Home\Data\"/>
    </mc:Choice>
  </mc:AlternateContent>
  <xr:revisionPtr revIDLastSave="0" documentId="8_{5869F0C7-5C05-4E90-9329-D01DE2243639}" xr6:coauthVersionLast="31" xr6:coauthVersionMax="31" xr10:uidLastSave="{00000000-0000-0000-0000-000000000000}"/>
  <bookViews>
    <workbookView xWindow="0" yWindow="0" windowWidth="19200" windowHeight="11385" xr2:uid="{F1B30EE5-D088-41A7-A571-9FE234CE9492}"/>
  </bookViews>
  <sheets>
    <sheet name="Tabelle1" sheetId="1" r:id="rId1"/>
    <sheet name="Tabelle2" sheetId="2" r:id="rId2"/>
    <sheet name="Tabelle3" sheetId="3" r:id="rId3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5" i="1"/>
  <c r="N42" i="1"/>
  <c r="O42" i="1"/>
  <c r="N35" i="1"/>
  <c r="O35" i="1" s="1"/>
  <c r="N36" i="1"/>
  <c r="N37" i="1"/>
  <c r="N38" i="1"/>
  <c r="N39" i="1"/>
  <c r="O39" i="1" s="1"/>
  <c r="N40" i="1"/>
  <c r="N41" i="1"/>
  <c r="O41" i="1" s="1"/>
  <c r="O36" i="1"/>
  <c r="O40" i="1"/>
  <c r="O5" i="1"/>
  <c r="P5" i="1"/>
  <c r="O6" i="1"/>
  <c r="P6" i="1"/>
  <c r="O7" i="1"/>
  <c r="P7" i="1"/>
  <c r="O8" i="1"/>
  <c r="P8" i="1"/>
  <c r="O9" i="1"/>
  <c r="P9" i="1"/>
  <c r="O10" i="1"/>
  <c r="P10" i="1"/>
  <c r="O11" i="1"/>
  <c r="P11" i="1"/>
  <c r="O12" i="1"/>
  <c r="P12" i="1"/>
  <c r="O13" i="1"/>
  <c r="P13" i="1"/>
  <c r="O14" i="1"/>
  <c r="P14" i="1"/>
  <c r="O15" i="1"/>
  <c r="P15" i="1"/>
  <c r="O16" i="1"/>
  <c r="P16" i="1"/>
  <c r="O17" i="1"/>
  <c r="P17" i="1"/>
  <c r="O18" i="1"/>
  <c r="P18" i="1"/>
  <c r="O19" i="1"/>
  <c r="P19" i="1"/>
  <c r="O20" i="1"/>
  <c r="P20" i="1"/>
  <c r="O21" i="1"/>
  <c r="P21" i="1"/>
  <c r="O22" i="1"/>
  <c r="P22" i="1"/>
  <c r="O23" i="1"/>
  <c r="P23" i="1"/>
  <c r="O24" i="1"/>
  <c r="P24" i="1"/>
  <c r="O25" i="1"/>
  <c r="P25" i="1"/>
  <c r="O26" i="1"/>
  <c r="P26" i="1"/>
  <c r="O27" i="1"/>
  <c r="P27" i="1"/>
  <c r="O28" i="1"/>
  <c r="P28" i="1"/>
  <c r="O29" i="1"/>
  <c r="P29" i="1"/>
  <c r="O30" i="1"/>
  <c r="P30" i="1"/>
  <c r="O31" i="1"/>
  <c r="P31" i="1"/>
  <c r="O32" i="1"/>
  <c r="P32" i="1"/>
  <c r="O33" i="1"/>
  <c r="P33" i="1"/>
  <c r="O34" i="1"/>
  <c r="P34" i="1"/>
  <c r="P35" i="1"/>
  <c r="P36" i="1"/>
  <c r="O37" i="1"/>
  <c r="P37" i="1"/>
  <c r="O38" i="1"/>
  <c r="P38" i="1"/>
  <c r="P39" i="1"/>
  <c r="P40" i="1"/>
  <c r="P41" i="1"/>
  <c r="P42" i="1"/>
  <c r="P4" i="1"/>
  <c r="O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" i="1"/>
  <c r="Q3" i="1"/>
  <c r="P3" i="1"/>
  <c r="O3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4" i="1"/>
  <c r="N3" i="1"/>
  <c r="E23" i="1"/>
  <c r="E24" i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W15" i="1"/>
  <c r="G3" i="1"/>
  <c r="G4" i="1" s="1"/>
  <c r="E3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V8" i="1"/>
  <c r="V6" i="1"/>
  <c r="W6" i="1"/>
  <c r="H3" i="1" l="1"/>
  <c r="G5" i="1"/>
  <c r="K3" i="1"/>
  <c r="H4" i="1"/>
  <c r="V7" i="1"/>
  <c r="G6" i="1" l="1"/>
  <c r="G7" i="1" l="1"/>
  <c r="G8" i="1" l="1"/>
  <c r="G9" i="1" l="1"/>
  <c r="G10" i="1" l="1"/>
  <c r="G11" i="1" l="1"/>
  <c r="G12" i="1" l="1"/>
  <c r="G13" i="1" l="1"/>
  <c r="G14" i="1" l="1"/>
  <c r="G15" i="1" l="1"/>
  <c r="G16" i="1" l="1"/>
  <c r="G17" i="1" l="1"/>
  <c r="G18" i="1" l="1"/>
  <c r="G19" i="1" l="1"/>
  <c r="G20" i="1" l="1"/>
  <c r="G21" i="1" l="1"/>
  <c r="G22" i="1" l="1"/>
  <c r="G23" i="1" l="1"/>
  <c r="V22" i="1"/>
  <c r="G24" i="1" l="1"/>
  <c r="G25" i="1" s="1"/>
  <c r="G26" i="1" l="1"/>
  <c r="G27" i="1" l="1"/>
  <c r="G28" i="1" l="1"/>
  <c r="G29" i="1" l="1"/>
  <c r="G30" i="1" l="1"/>
  <c r="G31" i="1" l="1"/>
  <c r="G32" i="1" l="1"/>
  <c r="G33" i="1" l="1"/>
  <c r="G34" i="1" l="1"/>
  <c r="G35" i="1" l="1"/>
  <c r="G36" i="1" l="1"/>
  <c r="G37" i="1" l="1"/>
  <c r="G38" i="1" l="1"/>
  <c r="G39" i="1" l="1"/>
  <c r="X22" i="1"/>
  <c r="G40" i="1" l="1"/>
  <c r="G41" i="1" l="1"/>
  <c r="G42" i="1" l="1"/>
  <c r="J5" i="1" l="1"/>
  <c r="J9" i="1"/>
  <c r="J13" i="1"/>
  <c r="J17" i="1"/>
  <c r="J21" i="1"/>
  <c r="J25" i="1"/>
  <c r="J29" i="1"/>
  <c r="J33" i="1"/>
  <c r="J37" i="1"/>
  <c r="J41" i="1"/>
  <c r="J7" i="1"/>
  <c r="J15" i="1"/>
  <c r="J19" i="1"/>
  <c r="J23" i="1"/>
  <c r="J31" i="1"/>
  <c r="J39" i="1"/>
  <c r="J4" i="1"/>
  <c r="J12" i="1"/>
  <c r="J16" i="1"/>
  <c r="J24" i="1"/>
  <c r="J28" i="1"/>
  <c r="J36" i="1"/>
  <c r="J6" i="1"/>
  <c r="J10" i="1"/>
  <c r="J14" i="1"/>
  <c r="J18" i="1"/>
  <c r="J22" i="1"/>
  <c r="J26" i="1"/>
  <c r="J30" i="1"/>
  <c r="J34" i="1"/>
  <c r="J38" i="1"/>
  <c r="J11" i="1"/>
  <c r="J27" i="1"/>
  <c r="J35" i="1"/>
  <c r="J8" i="1"/>
  <c r="J20" i="1"/>
  <c r="J32" i="1"/>
  <c r="J40" i="1"/>
  <c r="I27" i="1"/>
  <c r="I31" i="1"/>
  <c r="I35" i="1"/>
  <c r="I39" i="1"/>
  <c r="I5" i="1"/>
  <c r="I9" i="1"/>
  <c r="I13" i="1"/>
  <c r="I17" i="1"/>
  <c r="I21" i="1"/>
  <c r="I25" i="1"/>
  <c r="I28" i="1"/>
  <c r="I32" i="1"/>
  <c r="I36" i="1"/>
  <c r="I40" i="1"/>
  <c r="I6" i="1"/>
  <c r="I10" i="1"/>
  <c r="I14" i="1"/>
  <c r="I18" i="1"/>
  <c r="I22" i="1"/>
  <c r="I26" i="1"/>
  <c r="I30" i="1"/>
  <c r="I34" i="1"/>
  <c r="I38" i="1"/>
  <c r="I8" i="1"/>
  <c r="I12" i="1"/>
  <c r="I16" i="1"/>
  <c r="I20" i="1"/>
  <c r="I24" i="1"/>
  <c r="I29" i="1"/>
  <c r="I33" i="1"/>
  <c r="I37" i="1"/>
  <c r="I41" i="1"/>
  <c r="I7" i="1"/>
  <c r="I11" i="1"/>
  <c r="I15" i="1"/>
  <c r="I19" i="1"/>
  <c r="I23" i="1"/>
  <c r="I4" i="1"/>
  <c r="J42" i="1"/>
  <c r="I42" i="1"/>
  <c r="V23" i="1"/>
  <c r="V25" i="1" s="1"/>
</calcChain>
</file>

<file path=xl/sharedStrings.xml><?xml version="1.0" encoding="utf-8"?>
<sst xmlns="http://schemas.openxmlformats.org/spreadsheetml/2006/main" count="11" uniqueCount="7">
  <si>
    <t>y-bx</t>
  </si>
  <si>
    <t>s(x-x)(y-y)/s(x-x)²</t>
  </si>
  <si>
    <t>x</t>
  </si>
  <si>
    <t>zehntel</t>
  </si>
  <si>
    <t>ganze Ringe</t>
  </si>
  <si>
    <t>Schätzer</t>
  </si>
  <si>
    <t>normale Hochrechnung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</si>
</sst>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222222"/>
      <name val="Calibri"/>
      <family val="2"/>
      <scheme val="minor"/>
    </font>
    <font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1" fillId="0" borderId="0" xfId="0" applyFont="1"/>
    <xf numFmtId="0" fontId="0" fillId="2" borderId="1" xfId="0" applyFill="1" applyBorder="1"/>
    <xf numFmtId="1" fontId="0" fillId="0" borderId="0" xfId="0" applyNumberFormat="1"/>
    <xf numFmtId="0" fontId="2" fillId="2" borderId="3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0" xfId="0" applyBorder="1"/>
    <xf numFmtId="0" fontId="0" fillId="0" borderId="8" xfId="0" applyBorder="1"/>
    <xf numFmtId="164" fontId="0" fillId="0" borderId="8" xfId="0" applyNumberFormat="1" applyBorder="1"/>
    <xf numFmtId="164" fontId="0" fillId="0" borderId="7" xfId="0" applyNumberFormat="1" applyBorder="1"/>
    <xf numFmtId="164" fontId="0" fillId="0" borderId="0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8BF55-E491-4F4F-BAC5-FEBCC74C60D6}">
  <dimension ref="C1:AF42"/>
  <sheetViews>
    <sheetView tabSelected="1" topLeftCell="C1" zoomScaleNormal="100" workbookViewId="0">
      <selection activeCell="H4" sqref="H4"/>
    </sheetView>
  </sheetViews>
  <sheetFormatPr baseColWidth="10" defaultRowHeight="15" x14ac:dyDescent="0.25"/>
  <cols>
    <col min="4" max="4" width="11.42578125" style="1"/>
    <col min="5" max="5" width="11.42578125" customWidth="1"/>
    <col min="11" max="11" width="13" customWidth="1"/>
  </cols>
  <sheetData>
    <row r="1" spans="3:32" x14ac:dyDescent="0.25">
      <c r="H1" s="20" t="s">
        <v>4</v>
      </c>
      <c r="I1" s="21"/>
      <c r="J1" s="21"/>
      <c r="K1" s="22"/>
      <c r="N1" s="20" t="s">
        <v>3</v>
      </c>
      <c r="O1" s="21"/>
      <c r="P1" s="21"/>
      <c r="Q1" s="22"/>
    </row>
    <row r="2" spans="3:32" x14ac:dyDescent="0.25">
      <c r="C2" t="s">
        <v>2</v>
      </c>
      <c r="D2" s="18" t="s">
        <v>3</v>
      </c>
      <c r="E2" s="18"/>
      <c r="F2" s="19" t="s">
        <v>4</v>
      </c>
      <c r="G2" s="19"/>
      <c r="H2" s="9" t="s">
        <v>5</v>
      </c>
      <c r="I2" s="10"/>
      <c r="J2" s="10"/>
      <c r="K2" s="11" t="s">
        <v>6</v>
      </c>
      <c r="N2" s="9" t="s">
        <v>5</v>
      </c>
      <c r="O2" s="10"/>
      <c r="P2" s="10"/>
      <c r="Q2" s="11" t="s">
        <v>6</v>
      </c>
    </row>
    <row r="3" spans="3:32" x14ac:dyDescent="0.25">
      <c r="C3">
        <v>1</v>
      </c>
      <c r="D3" s="1">
        <v>8.8000000000000007</v>
      </c>
      <c r="E3" s="1">
        <f>0+D3</f>
        <v>8.8000000000000007</v>
      </c>
      <c r="F3" s="4">
        <v>8</v>
      </c>
      <c r="G3" s="4">
        <f>ROUNDDOWN(0+F3,0)</f>
        <v>8</v>
      </c>
      <c r="H3" s="9" t="e">
        <f>FORECAST(40,$G3:$G3,$C3:$C3)</f>
        <v>#DIV/0!</v>
      </c>
      <c r="I3" s="10"/>
      <c r="J3" s="10"/>
      <c r="K3" s="12">
        <f>G3*40/C3</f>
        <v>320</v>
      </c>
      <c r="N3" s="9" t="e">
        <f>FORECAST(40,$E3,$C3:$C3)</f>
        <v>#DIV/0!</v>
      </c>
      <c r="O3" s="14" t="e">
        <f>$G$42-N3</f>
        <v>#DIV/0!</v>
      </c>
      <c r="P3" s="14">
        <f>$G$42-Q3</f>
        <v>14</v>
      </c>
      <c r="Q3" s="12">
        <f>E3*40/C3</f>
        <v>352</v>
      </c>
      <c r="V3" s="7"/>
      <c r="W3" s="7"/>
      <c r="X3" s="7"/>
      <c r="Y3" s="7"/>
      <c r="Z3" s="7"/>
      <c r="AA3" s="7"/>
      <c r="AB3" s="7"/>
      <c r="AC3" s="7"/>
      <c r="AD3" s="7"/>
      <c r="AE3" s="6"/>
      <c r="AF3" s="3"/>
    </row>
    <row r="4" spans="3:32" x14ac:dyDescent="0.25">
      <c r="C4">
        <v>2</v>
      </c>
      <c r="D4" s="1">
        <v>8</v>
      </c>
      <c r="E4" s="1">
        <f>E3+D4</f>
        <v>16.8</v>
      </c>
      <c r="F4" s="4">
        <v>8</v>
      </c>
      <c r="G4" s="4">
        <f>ROUNDDOWN(G3+F4,0)</f>
        <v>16</v>
      </c>
      <c r="H4" s="13">
        <f>FORECAST(40,$G$3:$G4,$C$3:$C4)</f>
        <v>320</v>
      </c>
      <c r="I4" s="14">
        <f>$G$42-H4</f>
        <v>46</v>
      </c>
      <c r="J4" s="14">
        <f>$G$42-K4</f>
        <v>46</v>
      </c>
      <c r="K4" s="12">
        <f>ROUND(G4*40/C4,0)</f>
        <v>320</v>
      </c>
      <c r="N4" s="13">
        <f>FORECAST(40,$E$3:$E4,$C$3:$C4)</f>
        <v>320.8</v>
      </c>
      <c r="O4" s="14">
        <f>$E$42-N4</f>
        <v>60.499999999999943</v>
      </c>
      <c r="P4" s="14">
        <f>$E$42-Q4</f>
        <v>45.299999999999955</v>
      </c>
      <c r="Q4" s="12">
        <f>E4*40/C4</f>
        <v>336</v>
      </c>
      <c r="V4" s="6"/>
      <c r="W4" s="6"/>
      <c r="X4" s="6"/>
      <c r="Y4" s="6"/>
      <c r="Z4" s="6"/>
      <c r="AA4" s="6"/>
      <c r="AB4" s="6"/>
      <c r="AC4" s="6"/>
      <c r="AD4" s="6"/>
      <c r="AE4" s="6"/>
      <c r="AF4" s="5">
        <v>24</v>
      </c>
    </row>
    <row r="5" spans="3:32" x14ac:dyDescent="0.25">
      <c r="C5">
        <v>3</v>
      </c>
      <c r="D5" s="1">
        <v>10.5</v>
      </c>
      <c r="E5" s="1">
        <f t="shared" ref="E5:E42" si="0">E4+D5</f>
        <v>27.3</v>
      </c>
      <c r="F5" s="4">
        <v>10</v>
      </c>
      <c r="G5" s="4">
        <f t="shared" ref="G5:G42" si="1">ROUNDDOWN(G4+F5,0)</f>
        <v>26</v>
      </c>
      <c r="H5" s="13">
        <f>ROUND(FORECAST(40,$G$3:$G5,$C$3:$C5),0)</f>
        <v>359</v>
      </c>
      <c r="I5" s="14">
        <f t="shared" ref="I5:I42" si="2">$G$42-H5</f>
        <v>7</v>
      </c>
      <c r="J5" s="14">
        <f t="shared" ref="J5:J42" si="3">$G$42-K5</f>
        <v>19</v>
      </c>
      <c r="K5" s="12">
        <f t="shared" ref="K5:K42" si="4">ROUND(G5*40/C5,0)</f>
        <v>347</v>
      </c>
      <c r="N5" s="13">
        <f>FORECAST(40,$E$3:$E5,$C$3:$C5)</f>
        <v>369.13333333333333</v>
      </c>
      <c r="O5" s="14">
        <f t="shared" ref="O5:O42" si="5">$E$42-N5</f>
        <v>12.166666666666629</v>
      </c>
      <c r="P5" s="14">
        <f t="shared" ref="P5:P42" si="6">$E$42-Q5</f>
        <v>17.299999999999955</v>
      </c>
      <c r="Q5" s="12">
        <f t="shared" ref="Q5:Q42" si="7">E5*40/C5</f>
        <v>364</v>
      </c>
    </row>
    <row r="6" spans="3:32" x14ac:dyDescent="0.25">
      <c r="C6">
        <v>4</v>
      </c>
      <c r="D6" s="1">
        <v>9.1999999999999993</v>
      </c>
      <c r="E6" s="1">
        <f t="shared" si="0"/>
        <v>36.5</v>
      </c>
      <c r="F6" s="4">
        <v>9.1999999999999993</v>
      </c>
      <c r="G6" s="4">
        <f t="shared" si="1"/>
        <v>35</v>
      </c>
      <c r="H6" s="13">
        <f>ROUND(FORECAST(40,$G$3:$G6,$C$3:$C6),0)</f>
        <v>363</v>
      </c>
      <c r="I6" s="14">
        <f t="shared" si="2"/>
        <v>3</v>
      </c>
      <c r="J6" s="14">
        <f t="shared" si="3"/>
        <v>16</v>
      </c>
      <c r="K6" s="12">
        <f t="shared" si="4"/>
        <v>350</v>
      </c>
      <c r="N6" s="13">
        <f>FORECAST(40,$E$3:$E6,$C$3:$C6)</f>
        <v>373.34999999999997</v>
      </c>
      <c r="O6" s="14">
        <f t="shared" si="5"/>
        <v>7.9499999999999886</v>
      </c>
      <c r="P6" s="14">
        <f t="shared" si="6"/>
        <v>16.299999999999955</v>
      </c>
      <c r="Q6" s="12">
        <f t="shared" si="7"/>
        <v>365</v>
      </c>
      <c r="V6" s="2">
        <f>SUM(D3:D42)*40/MAX((D3:D42&lt;&gt;"")*20)</f>
        <v>762.59999999999991</v>
      </c>
      <c r="W6" s="6">
        <f>SUM(D3:D42)/20*40</f>
        <v>762.59999999999991</v>
      </c>
      <c r="X6" s="7"/>
    </row>
    <row r="7" spans="3:32" x14ac:dyDescent="0.25">
      <c r="C7">
        <v>5</v>
      </c>
      <c r="D7" s="1">
        <v>10.199999999999999</v>
      </c>
      <c r="E7" s="1">
        <f t="shared" si="0"/>
        <v>46.7</v>
      </c>
      <c r="F7" s="4">
        <v>10</v>
      </c>
      <c r="G7" s="4">
        <f t="shared" si="1"/>
        <v>45</v>
      </c>
      <c r="H7" s="13">
        <f>ROUND(FORECAST(40,$G$3:$G7,$C$3:$C7),0)</f>
        <v>370</v>
      </c>
      <c r="I7" s="14">
        <f t="shared" si="2"/>
        <v>-4</v>
      </c>
      <c r="J7" s="14">
        <f t="shared" si="3"/>
        <v>6</v>
      </c>
      <c r="K7" s="12">
        <f t="shared" si="4"/>
        <v>360</v>
      </c>
      <c r="N7" s="13">
        <f>FORECAST(40,$E$3:$E7,$C$3:$C7)</f>
        <v>380.57</v>
      </c>
      <c r="O7" s="14">
        <f t="shared" si="5"/>
        <v>0.72999999999996135</v>
      </c>
      <c r="P7" s="14">
        <f t="shared" si="6"/>
        <v>7.6999999999999318</v>
      </c>
      <c r="Q7" s="12">
        <f t="shared" si="7"/>
        <v>373.6</v>
      </c>
      <c r="V7" s="2">
        <f>SUM(E3:E42)*40/MAX((E3:E42&lt;&gt;"")*20)</f>
        <v>15528.999999999996</v>
      </c>
      <c r="X7" s="7"/>
    </row>
    <row r="8" spans="3:32" x14ac:dyDescent="0.25">
      <c r="C8">
        <v>6</v>
      </c>
      <c r="D8" s="1">
        <v>7.6</v>
      </c>
      <c r="E8" s="1">
        <f t="shared" si="0"/>
        <v>54.300000000000004</v>
      </c>
      <c r="F8" s="4">
        <v>7</v>
      </c>
      <c r="G8" s="4">
        <f t="shared" si="1"/>
        <v>52</v>
      </c>
      <c r="H8" s="13">
        <f>ROUND(FORECAST(40,$G$3:$G8,$C$3:$C8),0)</f>
        <v>360</v>
      </c>
      <c r="I8" s="14">
        <f t="shared" si="2"/>
        <v>6</v>
      </c>
      <c r="J8" s="14">
        <f t="shared" si="3"/>
        <v>19</v>
      </c>
      <c r="K8" s="12">
        <f t="shared" si="4"/>
        <v>347</v>
      </c>
      <c r="N8" s="13">
        <f>FORECAST(40,$E$3:$E8,$C$3:$C8)</f>
        <v>372.12190476190477</v>
      </c>
      <c r="O8" s="14">
        <f t="shared" si="5"/>
        <v>9.1780952380951817</v>
      </c>
      <c r="P8" s="14">
        <f t="shared" si="6"/>
        <v>19.299999999999955</v>
      </c>
      <c r="Q8" s="12">
        <f t="shared" si="7"/>
        <v>362</v>
      </c>
      <c r="V8" s="2">
        <f>SUM(F3:F22)*40/MAX((F3:F22&lt;&gt;"")*20)</f>
        <v>366.4</v>
      </c>
    </row>
    <row r="9" spans="3:32" x14ac:dyDescent="0.25">
      <c r="C9">
        <v>7</v>
      </c>
      <c r="D9" s="1">
        <v>10.7</v>
      </c>
      <c r="E9" s="1">
        <f t="shared" si="0"/>
        <v>65</v>
      </c>
      <c r="F9" s="4">
        <v>10</v>
      </c>
      <c r="G9" s="4">
        <f t="shared" si="1"/>
        <v>62</v>
      </c>
      <c r="H9" s="13">
        <f>ROUND(FORECAST(40,$G$3:$G9,$C$3:$C9),0)</f>
        <v>360</v>
      </c>
      <c r="I9" s="14">
        <f t="shared" si="2"/>
        <v>6</v>
      </c>
      <c r="J9" s="14">
        <f t="shared" si="3"/>
        <v>12</v>
      </c>
      <c r="K9" s="12">
        <f t="shared" si="4"/>
        <v>354</v>
      </c>
      <c r="N9" s="13">
        <f>FORECAST(40,$E$3:$E9,$C$3:$C9)</f>
        <v>374.62857142857138</v>
      </c>
      <c r="O9" s="14">
        <f t="shared" si="5"/>
        <v>6.6714285714285779</v>
      </c>
      <c r="P9" s="14">
        <f t="shared" si="6"/>
        <v>9.8714285714285097</v>
      </c>
      <c r="Q9" s="12">
        <f t="shared" si="7"/>
        <v>371.42857142857144</v>
      </c>
      <c r="V9" s="2"/>
      <c r="W9" s="2"/>
    </row>
    <row r="10" spans="3:32" x14ac:dyDescent="0.25">
      <c r="C10">
        <v>8</v>
      </c>
      <c r="D10" s="1">
        <v>9.5</v>
      </c>
      <c r="E10" s="1">
        <f t="shared" si="0"/>
        <v>74.5</v>
      </c>
      <c r="F10" s="4">
        <v>9</v>
      </c>
      <c r="G10" s="4">
        <f t="shared" si="1"/>
        <v>71</v>
      </c>
      <c r="H10" s="13">
        <f>ROUND(FORECAST(40,$G$3:$G10,$C$3:$C10),0)</f>
        <v>360</v>
      </c>
      <c r="I10" s="14">
        <f t="shared" si="2"/>
        <v>6</v>
      </c>
      <c r="J10" s="14">
        <f t="shared" si="3"/>
        <v>11</v>
      </c>
      <c r="K10" s="12">
        <f t="shared" si="4"/>
        <v>355</v>
      </c>
      <c r="N10" s="13">
        <f>FORECAST(40,$E$3:$E10,$C$3:$C10)</f>
        <v>375.99404761904759</v>
      </c>
      <c r="O10" s="14">
        <f t="shared" si="5"/>
        <v>5.3059523809523625</v>
      </c>
      <c r="P10" s="14">
        <f t="shared" si="6"/>
        <v>8.7999999999999545</v>
      </c>
      <c r="Q10" s="12">
        <f t="shared" si="7"/>
        <v>372.5</v>
      </c>
      <c r="W10" s="8"/>
    </row>
    <row r="11" spans="3:32" x14ac:dyDescent="0.25">
      <c r="C11">
        <v>9</v>
      </c>
      <c r="D11" s="1">
        <v>9</v>
      </c>
      <c r="E11" s="1">
        <f t="shared" si="0"/>
        <v>83.5</v>
      </c>
      <c r="F11" s="4">
        <v>9</v>
      </c>
      <c r="G11" s="4">
        <f t="shared" si="1"/>
        <v>80</v>
      </c>
      <c r="H11" s="13">
        <f>ROUND(FORECAST(40,$G$3:$G11,$C$3:$C11),0)</f>
        <v>360</v>
      </c>
      <c r="I11" s="14">
        <f t="shared" si="2"/>
        <v>6</v>
      </c>
      <c r="J11" s="14">
        <f t="shared" si="3"/>
        <v>10</v>
      </c>
      <c r="K11" s="12">
        <f t="shared" si="4"/>
        <v>356</v>
      </c>
      <c r="N11" s="13">
        <f>FORECAST(40,$E$3:$E11,$C$3:$C11)</f>
        <v>375.57500000000005</v>
      </c>
      <c r="O11" s="14">
        <f t="shared" si="5"/>
        <v>5.7249999999999091</v>
      </c>
      <c r="P11" s="14">
        <f t="shared" si="6"/>
        <v>10.188888888888869</v>
      </c>
      <c r="Q11" s="12">
        <f t="shared" si="7"/>
        <v>371.11111111111109</v>
      </c>
    </row>
    <row r="12" spans="3:32" x14ac:dyDescent="0.25">
      <c r="C12">
        <v>10</v>
      </c>
      <c r="D12" s="1">
        <v>10.4</v>
      </c>
      <c r="E12" s="1">
        <f t="shared" si="0"/>
        <v>93.9</v>
      </c>
      <c r="F12" s="4">
        <v>10</v>
      </c>
      <c r="G12" s="4">
        <f t="shared" si="1"/>
        <v>90</v>
      </c>
      <c r="H12" s="13">
        <f>ROUND(FORECAST(40,$G$3:$G12,$C$3:$C12),0)</f>
        <v>362</v>
      </c>
      <c r="I12" s="14">
        <f t="shared" si="2"/>
        <v>4</v>
      </c>
      <c r="J12" s="14">
        <f t="shared" si="3"/>
        <v>6</v>
      </c>
      <c r="K12" s="12">
        <f t="shared" si="4"/>
        <v>360</v>
      </c>
      <c r="N12" s="13">
        <f>FORECAST(40,$E$3:$E12,$C$3:$C12)</f>
        <v>377.30909090909097</v>
      </c>
      <c r="O12" s="14">
        <f t="shared" si="5"/>
        <v>3.9909090909089855</v>
      </c>
      <c r="P12" s="14">
        <f t="shared" si="6"/>
        <v>5.6999999999999318</v>
      </c>
      <c r="Q12" s="12">
        <f t="shared" si="7"/>
        <v>375.6</v>
      </c>
    </row>
    <row r="13" spans="3:32" x14ac:dyDescent="0.25">
      <c r="C13">
        <v>11</v>
      </c>
      <c r="D13" s="1">
        <v>10.1</v>
      </c>
      <c r="E13" s="1">
        <f t="shared" si="0"/>
        <v>104</v>
      </c>
      <c r="F13" s="4">
        <v>10</v>
      </c>
      <c r="G13" s="4">
        <f t="shared" si="1"/>
        <v>100</v>
      </c>
      <c r="H13" s="13">
        <f>ROUND(FORECAST(40,$G$3:$G13,$C$3:$C13),0)</f>
        <v>364</v>
      </c>
      <c r="I13" s="14">
        <f t="shared" si="2"/>
        <v>2</v>
      </c>
      <c r="J13" s="14">
        <f t="shared" si="3"/>
        <v>2</v>
      </c>
      <c r="K13" s="12">
        <f t="shared" si="4"/>
        <v>364</v>
      </c>
      <c r="N13" s="13">
        <f>FORECAST(40,$E$3:$E13,$C$3:$C13)</f>
        <v>379.28363636363645</v>
      </c>
      <c r="O13" s="14">
        <f t="shared" si="5"/>
        <v>2.0163636363635078</v>
      </c>
      <c r="P13" s="14">
        <f t="shared" si="6"/>
        <v>3.1181818181817675</v>
      </c>
      <c r="Q13" s="12">
        <f t="shared" si="7"/>
        <v>378.18181818181819</v>
      </c>
    </row>
    <row r="14" spans="3:32" x14ac:dyDescent="0.25">
      <c r="C14">
        <v>12</v>
      </c>
      <c r="D14" s="1">
        <v>9.1</v>
      </c>
      <c r="E14" s="1">
        <f t="shared" si="0"/>
        <v>113.1</v>
      </c>
      <c r="F14" s="4">
        <v>9</v>
      </c>
      <c r="G14" s="4">
        <f t="shared" si="1"/>
        <v>109</v>
      </c>
      <c r="H14" s="13">
        <f>ROUND(FORECAST(40,$G$3:$G14,$C$3:$C14),0)</f>
        <v>366</v>
      </c>
      <c r="I14" s="14">
        <f t="shared" si="2"/>
        <v>0</v>
      </c>
      <c r="J14" s="14">
        <f t="shared" si="3"/>
        <v>3</v>
      </c>
      <c r="K14" s="12">
        <f t="shared" si="4"/>
        <v>363</v>
      </c>
      <c r="N14" s="13">
        <f>FORECAST(40,$E$3:$E14,$C$3:$C14)</f>
        <v>379.83484848484852</v>
      </c>
      <c r="O14" s="14">
        <f t="shared" si="5"/>
        <v>1.4651515151514332</v>
      </c>
      <c r="P14" s="14">
        <f t="shared" si="6"/>
        <v>4.2999999999999545</v>
      </c>
      <c r="Q14" s="12">
        <f t="shared" si="7"/>
        <v>377</v>
      </c>
    </row>
    <row r="15" spans="3:32" x14ac:dyDescent="0.25">
      <c r="C15">
        <v>13</v>
      </c>
      <c r="D15" s="1">
        <v>9.5</v>
      </c>
      <c r="E15" s="1">
        <f t="shared" si="0"/>
        <v>122.6</v>
      </c>
      <c r="F15" s="4">
        <v>9</v>
      </c>
      <c r="G15" s="4">
        <f t="shared" si="1"/>
        <v>118</v>
      </c>
      <c r="H15" s="13">
        <f>ROUND(FORECAST(40,$G$3:$G15,$C$3:$C15),0)</f>
        <v>366</v>
      </c>
      <c r="I15" s="14">
        <f t="shared" si="2"/>
        <v>0</v>
      </c>
      <c r="J15" s="14">
        <f t="shared" si="3"/>
        <v>3</v>
      </c>
      <c r="K15" s="12">
        <f t="shared" si="4"/>
        <v>363</v>
      </c>
      <c r="N15" s="13">
        <f>FORECAST(40,$E$3:$E15,$C$3:$C15)</f>
        <v>380.12252747252745</v>
      </c>
      <c r="O15" s="14">
        <f t="shared" si="5"/>
        <v>1.1774725274725029</v>
      </c>
      <c r="P15" s="14">
        <f t="shared" si="6"/>
        <v>4.0692307692307281</v>
      </c>
      <c r="Q15" s="12">
        <f t="shared" si="7"/>
        <v>377.23076923076923</v>
      </c>
      <c r="W15">
        <f>((20*21)/2)/20</f>
        <v>10.5</v>
      </c>
    </row>
    <row r="16" spans="3:32" x14ac:dyDescent="0.25">
      <c r="C16">
        <v>14</v>
      </c>
      <c r="D16" s="1">
        <v>10</v>
      </c>
      <c r="E16" s="1">
        <f t="shared" si="0"/>
        <v>132.6</v>
      </c>
      <c r="F16" s="4">
        <v>10</v>
      </c>
      <c r="G16" s="4">
        <f t="shared" si="1"/>
        <v>128</v>
      </c>
      <c r="H16" s="13">
        <f>ROUND(FORECAST(40,$G$3:$G16,$C$3:$C16),0)</f>
        <v>367</v>
      </c>
      <c r="I16" s="14">
        <f t="shared" si="2"/>
        <v>-1</v>
      </c>
      <c r="J16" s="14">
        <f t="shared" si="3"/>
        <v>0</v>
      </c>
      <c r="K16" s="12">
        <f t="shared" si="4"/>
        <v>366</v>
      </c>
      <c r="N16" s="13">
        <f>FORECAST(40,$E$3:$E16,$C$3:$C16)</f>
        <v>380.75714285714287</v>
      </c>
      <c r="O16" s="14">
        <f t="shared" si="5"/>
        <v>0.54285714285708764</v>
      </c>
      <c r="P16" s="14">
        <f t="shared" si="6"/>
        <v>2.4428571428571217</v>
      </c>
      <c r="Q16" s="12">
        <f t="shared" si="7"/>
        <v>378.85714285714283</v>
      </c>
    </row>
    <row r="17" spans="3:24" x14ac:dyDescent="0.25">
      <c r="C17">
        <v>15</v>
      </c>
      <c r="D17" s="1">
        <v>9.6</v>
      </c>
      <c r="E17" s="1">
        <f t="shared" si="0"/>
        <v>142.19999999999999</v>
      </c>
      <c r="F17" s="4">
        <v>9</v>
      </c>
      <c r="G17" s="4">
        <f t="shared" si="1"/>
        <v>137</v>
      </c>
      <c r="H17" s="13">
        <f>ROUND(FORECAST(40,$G$3:$G17,$C$3:$C17),0)</f>
        <v>368</v>
      </c>
      <c r="I17" s="14">
        <f t="shared" si="2"/>
        <v>-2</v>
      </c>
      <c r="J17" s="14">
        <f t="shared" si="3"/>
        <v>1</v>
      </c>
      <c r="K17" s="12">
        <f t="shared" si="4"/>
        <v>365</v>
      </c>
      <c r="N17" s="13">
        <f>FORECAST(40,$E$3:$E17,$C$3:$C17)</f>
        <v>381.19809523809528</v>
      </c>
      <c r="O17" s="14">
        <f t="shared" si="5"/>
        <v>0.10190476190467734</v>
      </c>
      <c r="P17" s="14">
        <f t="shared" si="6"/>
        <v>2.0999999999999659</v>
      </c>
      <c r="Q17" s="12">
        <f t="shared" si="7"/>
        <v>379.2</v>
      </c>
    </row>
    <row r="18" spans="3:24" x14ac:dyDescent="0.25">
      <c r="C18">
        <v>16</v>
      </c>
      <c r="D18" s="1">
        <v>10.6</v>
      </c>
      <c r="E18" s="1">
        <f t="shared" si="0"/>
        <v>152.79999999999998</v>
      </c>
      <c r="F18" s="4">
        <v>10</v>
      </c>
      <c r="G18" s="4">
        <f t="shared" si="1"/>
        <v>147</v>
      </c>
      <c r="H18" s="13">
        <f>ROUND(FORECAST(40,$G$3:$G18,$C$3:$C18),0)</f>
        <v>369</v>
      </c>
      <c r="I18" s="14">
        <f t="shared" si="2"/>
        <v>-3</v>
      </c>
      <c r="J18" s="14">
        <f t="shared" si="3"/>
        <v>-2</v>
      </c>
      <c r="K18" s="12">
        <f t="shared" si="4"/>
        <v>368</v>
      </c>
      <c r="N18" s="13">
        <f>FORECAST(40,$E$3:$E18,$C$3:$C18)</f>
        <v>382.26632352941186</v>
      </c>
      <c r="O18" s="14">
        <f t="shared" si="5"/>
        <v>-0.96632352941190902</v>
      </c>
      <c r="P18" s="14">
        <f t="shared" si="6"/>
        <v>-0.69999999999998863</v>
      </c>
      <c r="Q18" s="12">
        <f t="shared" si="7"/>
        <v>381.99999999999994</v>
      </c>
    </row>
    <row r="19" spans="3:24" x14ac:dyDescent="0.25">
      <c r="C19">
        <v>17</v>
      </c>
      <c r="D19" s="1">
        <v>8.3000000000000007</v>
      </c>
      <c r="E19" s="1">
        <f t="shared" si="0"/>
        <v>161.1</v>
      </c>
      <c r="F19" s="4">
        <v>8</v>
      </c>
      <c r="G19" s="4">
        <f t="shared" si="1"/>
        <v>155</v>
      </c>
      <c r="H19" s="13">
        <f>ROUND(FORECAST(40,$G$3:$G19,$C$3:$C19),0)</f>
        <v>368</v>
      </c>
      <c r="I19" s="14">
        <f t="shared" si="2"/>
        <v>-2</v>
      </c>
      <c r="J19" s="14">
        <f t="shared" si="3"/>
        <v>1</v>
      </c>
      <c r="K19" s="12">
        <f t="shared" si="4"/>
        <v>365</v>
      </c>
      <c r="N19" s="13">
        <f>FORECAST(40,$E$3:$E19,$C$3:$C19)</f>
        <v>382.12132352941177</v>
      </c>
      <c r="O19" s="14">
        <f t="shared" si="5"/>
        <v>-0.82132352941181352</v>
      </c>
      <c r="P19" s="14">
        <f t="shared" si="6"/>
        <v>2.2411764705881865</v>
      </c>
      <c r="Q19" s="12">
        <f t="shared" si="7"/>
        <v>379.05882352941177</v>
      </c>
      <c r="V19" t="s">
        <v>0</v>
      </c>
    </row>
    <row r="20" spans="3:24" x14ac:dyDescent="0.25">
      <c r="C20">
        <v>18</v>
      </c>
      <c r="D20" s="1">
        <v>9.1</v>
      </c>
      <c r="E20" s="1">
        <f t="shared" si="0"/>
        <v>170.2</v>
      </c>
      <c r="F20" s="4">
        <v>9</v>
      </c>
      <c r="G20" s="4">
        <f t="shared" si="1"/>
        <v>164</v>
      </c>
      <c r="H20" s="13">
        <f>ROUND(FORECAST(40,$G$3:$G20,$C$3:$C20),0)</f>
        <v>368</v>
      </c>
      <c r="I20" s="14">
        <f t="shared" si="2"/>
        <v>-2</v>
      </c>
      <c r="J20" s="14">
        <f t="shared" si="3"/>
        <v>2</v>
      </c>
      <c r="K20" s="12">
        <f t="shared" si="4"/>
        <v>364</v>
      </c>
      <c r="N20" s="13">
        <f>FORECAST(40,$E$3:$E20,$C$3:$C20)</f>
        <v>381.72394220846229</v>
      </c>
      <c r="O20" s="14">
        <f t="shared" si="5"/>
        <v>-0.42394220846233566</v>
      </c>
      <c r="P20" s="14">
        <f t="shared" si="6"/>
        <v>3.077777777777726</v>
      </c>
      <c r="Q20" s="12">
        <f t="shared" si="7"/>
        <v>378.22222222222223</v>
      </c>
    </row>
    <row r="21" spans="3:24" x14ac:dyDescent="0.25">
      <c r="C21">
        <v>19</v>
      </c>
      <c r="D21" s="1">
        <v>10.1</v>
      </c>
      <c r="E21" s="1">
        <f t="shared" si="0"/>
        <v>180.29999999999998</v>
      </c>
      <c r="F21" s="4">
        <v>10</v>
      </c>
      <c r="G21" s="4">
        <f t="shared" si="1"/>
        <v>174</v>
      </c>
      <c r="H21" s="13">
        <f>ROUND(FORECAST(40,$G$3:$G21,$C$3:$C21),0)</f>
        <v>368</v>
      </c>
      <c r="I21" s="14">
        <f t="shared" si="2"/>
        <v>-2</v>
      </c>
      <c r="J21" s="14">
        <f t="shared" si="3"/>
        <v>0</v>
      </c>
      <c r="K21" s="12">
        <f t="shared" si="4"/>
        <v>366</v>
      </c>
      <c r="N21" s="13">
        <f>FORECAST(40,$E$3:$E21,$C$3:$C21)</f>
        <v>381.71052631578942</v>
      </c>
      <c r="O21" s="14">
        <f t="shared" si="5"/>
        <v>-0.4105263157894683</v>
      </c>
      <c r="P21" s="14">
        <f t="shared" si="6"/>
        <v>1.7210526315789707</v>
      </c>
      <c r="Q21" s="12">
        <f t="shared" si="7"/>
        <v>379.57894736842098</v>
      </c>
      <c r="V21" t="s">
        <v>1</v>
      </c>
    </row>
    <row r="22" spans="3:24" x14ac:dyDescent="0.25">
      <c r="C22">
        <v>20</v>
      </c>
      <c r="D22" s="1">
        <v>9.9</v>
      </c>
      <c r="E22" s="1">
        <f t="shared" si="0"/>
        <v>190.2</v>
      </c>
      <c r="F22" s="4">
        <v>9</v>
      </c>
      <c r="G22" s="4">
        <f t="shared" si="1"/>
        <v>183</v>
      </c>
      <c r="H22" s="13">
        <f>ROUND(FORECAST(40,$G$3:$G22,$C$3:$C22),0)</f>
        <v>368</v>
      </c>
      <c r="I22" s="14">
        <f t="shared" si="2"/>
        <v>-2</v>
      </c>
      <c r="J22" s="14">
        <f t="shared" si="3"/>
        <v>0</v>
      </c>
      <c r="K22" s="12">
        <f t="shared" si="4"/>
        <v>366</v>
      </c>
      <c r="N22" s="13">
        <f>FORECAST(40,$E$3:$E22,$C$3:$C22)</f>
        <v>381.84699248120296</v>
      </c>
      <c r="O22" s="14">
        <f t="shared" si="5"/>
        <v>-0.54699248120300581</v>
      </c>
      <c r="P22" s="14">
        <f t="shared" si="6"/>
        <v>0.89999999999997726</v>
      </c>
      <c r="Q22" s="12">
        <f t="shared" si="7"/>
        <v>380.4</v>
      </c>
      <c r="V22">
        <f>SUM((20-AVERAGE(C3:C22))*(183-AVERAGE(G3:G22)))/SUM(SUMSQ(20-AVERAGE(C3:C22)))</f>
        <v>9.2631578947368425</v>
      </c>
      <c r="X22">
        <f>(AVERAGE(G3:G38))*(AVERAGE(C3:C38))/(AVERAGE(G3:G38)*AVERAGE(G3:G38))</f>
        <v>0.10999174236168456</v>
      </c>
    </row>
    <row r="23" spans="3:24" x14ac:dyDescent="0.25">
      <c r="C23">
        <v>21</v>
      </c>
      <c r="D23" s="1">
        <v>7.5</v>
      </c>
      <c r="E23" s="1">
        <f t="shared" si="0"/>
        <v>197.7</v>
      </c>
      <c r="F23" s="4">
        <v>7</v>
      </c>
      <c r="G23" s="4">
        <f t="shared" si="1"/>
        <v>190</v>
      </c>
      <c r="H23" s="13">
        <f>ROUND(FORECAST(40,$G$3:$G23,$C$3:$C23),0)</f>
        <v>367</v>
      </c>
      <c r="I23" s="14">
        <f t="shared" si="2"/>
        <v>-1</v>
      </c>
      <c r="J23" s="14">
        <f t="shared" si="3"/>
        <v>4</v>
      </c>
      <c r="K23" s="12">
        <f t="shared" si="4"/>
        <v>362</v>
      </c>
      <c r="N23" s="13">
        <f>FORECAST(40,$E$3:$E23,$C$3:$C23)</f>
        <v>381.05857142857144</v>
      </c>
      <c r="O23" s="14">
        <f t="shared" si="5"/>
        <v>0.24142857142851426</v>
      </c>
      <c r="P23" s="14">
        <f t="shared" si="6"/>
        <v>4.7285714285713993</v>
      </c>
      <c r="Q23" s="12">
        <f t="shared" si="7"/>
        <v>376.57142857142856</v>
      </c>
      <c r="V23">
        <f>AVERAGE(G3:G42)-(AVERAGE(C3:C42)*V22)</f>
        <v>-3.2947368421052659</v>
      </c>
    </row>
    <row r="24" spans="3:24" x14ac:dyDescent="0.25">
      <c r="C24">
        <v>22</v>
      </c>
      <c r="D24" s="1">
        <v>10</v>
      </c>
      <c r="E24" s="1">
        <f t="shared" si="0"/>
        <v>207.7</v>
      </c>
      <c r="F24" s="4">
        <v>10</v>
      </c>
      <c r="G24" s="4">
        <f t="shared" si="1"/>
        <v>200</v>
      </c>
      <c r="H24" s="13">
        <f>ROUND(FORECAST(40,$G$3:$G24,$C$3:$C24),0)</f>
        <v>367</v>
      </c>
      <c r="I24" s="14">
        <f t="shared" si="2"/>
        <v>-1</v>
      </c>
      <c r="J24" s="14">
        <f t="shared" si="3"/>
        <v>2</v>
      </c>
      <c r="K24" s="12">
        <f t="shared" si="4"/>
        <v>364</v>
      </c>
      <c r="N24" s="13">
        <f>FORECAST(40,$E$3:$E24,$C$3:$C24)</f>
        <v>380.63738001129298</v>
      </c>
      <c r="O24" s="14">
        <f t="shared" si="5"/>
        <v>0.6626199887069788</v>
      </c>
      <c r="P24" s="14">
        <f t="shared" si="6"/>
        <v>3.6636363636363285</v>
      </c>
      <c r="Q24" s="12">
        <f t="shared" si="7"/>
        <v>377.63636363636363</v>
      </c>
    </row>
    <row r="25" spans="3:24" x14ac:dyDescent="0.25">
      <c r="C25">
        <v>23</v>
      </c>
      <c r="D25" s="1">
        <v>10.199999999999999</v>
      </c>
      <c r="E25" s="1">
        <f t="shared" si="0"/>
        <v>217.89999999999998</v>
      </c>
      <c r="F25" s="4">
        <v>10</v>
      </c>
      <c r="G25" s="4">
        <f>ROUNDDOWN(G24+F25,0)</f>
        <v>210</v>
      </c>
      <c r="H25" s="13">
        <f>ROUND(FORECAST(40,$G$3:$G25,$C$3:$C25),0)</f>
        <v>367</v>
      </c>
      <c r="I25" s="14">
        <f t="shared" si="2"/>
        <v>-1</v>
      </c>
      <c r="J25" s="14">
        <f t="shared" si="3"/>
        <v>1</v>
      </c>
      <c r="K25" s="12">
        <f t="shared" si="4"/>
        <v>365</v>
      </c>
      <c r="N25" s="13">
        <f>FORECAST(40,$E$3:$E25,$C$3:$C25)</f>
        <v>380.54387351778644</v>
      </c>
      <c r="O25" s="14">
        <f t="shared" si="5"/>
        <v>0.75612648221351719</v>
      </c>
      <c r="P25" s="14">
        <f t="shared" si="6"/>
        <v>2.3434782608695173</v>
      </c>
      <c r="Q25" s="12">
        <f t="shared" si="7"/>
        <v>378.95652173913044</v>
      </c>
      <c r="V25">
        <f>V23+V22*40</f>
        <v>367.23157894736846</v>
      </c>
    </row>
    <row r="26" spans="3:24" x14ac:dyDescent="0.25">
      <c r="C26">
        <v>24</v>
      </c>
      <c r="D26" s="1">
        <v>9.6999999999999993</v>
      </c>
      <c r="E26" s="1">
        <f t="shared" si="0"/>
        <v>227.59999999999997</v>
      </c>
      <c r="F26" s="4">
        <v>9</v>
      </c>
      <c r="G26" s="4">
        <f t="shared" si="1"/>
        <v>219</v>
      </c>
      <c r="H26" s="13">
        <f>ROUND(FORECAST(40,$G$3:$G26,$C$3:$C26),0)</f>
        <v>367</v>
      </c>
      <c r="I26" s="14">
        <f t="shared" si="2"/>
        <v>-1</v>
      </c>
      <c r="J26" s="14">
        <f t="shared" si="3"/>
        <v>1</v>
      </c>
      <c r="K26" s="12">
        <f t="shared" si="4"/>
        <v>365</v>
      </c>
      <c r="N26" s="13">
        <f>FORECAST(40,$E$3:$E26,$C$3:$C26)</f>
        <v>380.51884057971006</v>
      </c>
      <c r="O26" s="14">
        <f t="shared" si="5"/>
        <v>0.78115942028989593</v>
      </c>
      <c r="P26" s="14">
        <f t="shared" si="6"/>
        <v>1.966666666666697</v>
      </c>
      <c r="Q26" s="12">
        <f t="shared" si="7"/>
        <v>379.33333333333326</v>
      </c>
    </row>
    <row r="27" spans="3:24" x14ac:dyDescent="0.25">
      <c r="C27">
        <v>25</v>
      </c>
      <c r="D27" s="1">
        <v>9.6</v>
      </c>
      <c r="E27" s="1">
        <f t="shared" si="0"/>
        <v>237.19999999999996</v>
      </c>
      <c r="F27" s="4">
        <v>9</v>
      </c>
      <c r="G27" s="4">
        <f t="shared" si="1"/>
        <v>228</v>
      </c>
      <c r="H27" s="13">
        <f>ROUND(FORECAST(40,$G$3:$G27,$C$3:$C27),0)</f>
        <v>367</v>
      </c>
      <c r="I27" s="14">
        <f>$G$42-H27</f>
        <v>-1</v>
      </c>
      <c r="J27" s="14">
        <f t="shared" si="3"/>
        <v>1</v>
      </c>
      <c r="K27" s="12">
        <f t="shared" si="4"/>
        <v>365</v>
      </c>
      <c r="N27" s="13">
        <f>FORECAST(40,$E$3:$E27,$C$3:$C27)</f>
        <v>380.51307692307682</v>
      </c>
      <c r="O27" s="14">
        <f t="shared" si="5"/>
        <v>0.78692307692313079</v>
      </c>
      <c r="P27" s="14">
        <f t="shared" si="6"/>
        <v>1.7800000000000296</v>
      </c>
      <c r="Q27" s="12">
        <f t="shared" si="7"/>
        <v>379.51999999999992</v>
      </c>
    </row>
    <row r="28" spans="3:24" x14ac:dyDescent="0.25">
      <c r="C28">
        <v>26</v>
      </c>
      <c r="D28" s="1">
        <v>8.3000000000000007</v>
      </c>
      <c r="E28" s="1">
        <f t="shared" si="0"/>
        <v>245.49999999999997</v>
      </c>
      <c r="F28" s="4">
        <v>8</v>
      </c>
      <c r="G28" s="4">
        <f t="shared" si="1"/>
        <v>236</v>
      </c>
      <c r="H28" s="13">
        <f>ROUND(FORECAST(40,$G$3:$G28,$C$3:$C28),0)</f>
        <v>366</v>
      </c>
      <c r="I28" s="14">
        <f t="shared" si="2"/>
        <v>0</v>
      </c>
      <c r="J28" s="14">
        <f t="shared" si="3"/>
        <v>3</v>
      </c>
      <c r="K28" s="12">
        <f t="shared" si="4"/>
        <v>363</v>
      </c>
      <c r="N28" s="13">
        <f>FORECAST(40,$E$3:$E28,$C$3:$C28)</f>
        <v>380.1765811965812</v>
      </c>
      <c r="O28" s="14">
        <f t="shared" si="5"/>
        <v>1.1234188034187582</v>
      </c>
      <c r="P28" s="14">
        <f t="shared" si="6"/>
        <v>3.6076923076923322</v>
      </c>
      <c r="Q28" s="12">
        <f t="shared" si="7"/>
        <v>377.69230769230762</v>
      </c>
    </row>
    <row r="29" spans="3:24" x14ac:dyDescent="0.25">
      <c r="C29">
        <v>27</v>
      </c>
      <c r="D29" s="1">
        <v>9.6</v>
      </c>
      <c r="E29" s="1">
        <f t="shared" si="0"/>
        <v>255.09999999999997</v>
      </c>
      <c r="F29" s="4">
        <v>9</v>
      </c>
      <c r="G29" s="4">
        <f t="shared" si="1"/>
        <v>245</v>
      </c>
      <c r="H29" s="13">
        <f>ROUND(FORECAST(40,$G$3:$G29,$C$3:$C29),0)</f>
        <v>366</v>
      </c>
      <c r="I29" s="14">
        <f t="shared" si="2"/>
        <v>0</v>
      </c>
      <c r="J29" s="14">
        <f t="shared" si="3"/>
        <v>3</v>
      </c>
      <c r="K29" s="12">
        <f t="shared" si="4"/>
        <v>363</v>
      </c>
      <c r="N29" s="13">
        <f>FORECAST(40,$E$3:$E29,$C$3:$C29)</f>
        <v>379.92645502645502</v>
      </c>
      <c r="O29" s="14">
        <f t="shared" si="5"/>
        <v>1.3735449735449379</v>
      </c>
      <c r="P29" s="14">
        <f t="shared" si="6"/>
        <v>3.3740740740740875</v>
      </c>
      <c r="Q29" s="12">
        <f t="shared" si="7"/>
        <v>377.92592592592587</v>
      </c>
    </row>
    <row r="30" spans="3:24" x14ac:dyDescent="0.25">
      <c r="C30">
        <v>28</v>
      </c>
      <c r="D30" s="1">
        <v>10.3</v>
      </c>
      <c r="E30" s="1">
        <f t="shared" si="0"/>
        <v>265.39999999999998</v>
      </c>
      <c r="F30" s="4">
        <v>10</v>
      </c>
      <c r="G30" s="4">
        <f t="shared" si="1"/>
        <v>255</v>
      </c>
      <c r="H30" s="13">
        <f>ROUND(FORECAST(40,$G$3:$G30,$C$3:$C30),0)</f>
        <v>366</v>
      </c>
      <c r="I30" s="14">
        <f t="shared" si="2"/>
        <v>0</v>
      </c>
      <c r="J30" s="14">
        <f t="shared" si="3"/>
        <v>2</v>
      </c>
      <c r="K30" s="12">
        <f t="shared" si="4"/>
        <v>364</v>
      </c>
      <c r="N30" s="13">
        <f>FORECAST(40,$E$3:$E30,$C$3:$C30)</f>
        <v>379.90008210180622</v>
      </c>
      <c r="O30" s="14">
        <f t="shared" si="5"/>
        <v>1.3999178981937348</v>
      </c>
      <c r="P30" s="14">
        <f t="shared" si="6"/>
        <v>2.1571428571427873</v>
      </c>
      <c r="Q30" s="12">
        <f t="shared" si="7"/>
        <v>379.14285714285717</v>
      </c>
    </row>
    <row r="31" spans="3:24" x14ac:dyDescent="0.25">
      <c r="C31">
        <v>29</v>
      </c>
      <c r="D31" s="1">
        <v>9.6999999999999993</v>
      </c>
      <c r="E31" s="1">
        <f t="shared" si="0"/>
        <v>275.09999999999997</v>
      </c>
      <c r="F31" s="4">
        <v>9</v>
      </c>
      <c r="G31" s="4">
        <f t="shared" si="1"/>
        <v>264</v>
      </c>
      <c r="H31" s="13">
        <f>ROUND(FORECAST(40,$G$3:$G31,$C$3:$C31),0)</f>
        <v>366</v>
      </c>
      <c r="I31" s="14">
        <f t="shared" si="2"/>
        <v>0</v>
      </c>
      <c r="J31" s="14">
        <f t="shared" si="3"/>
        <v>2</v>
      </c>
      <c r="K31" s="12">
        <f t="shared" si="4"/>
        <v>364</v>
      </c>
      <c r="N31" s="13">
        <f>FORECAST(40,$E$3:$E31,$C$3:$C31)</f>
        <v>379.91354679802942</v>
      </c>
      <c r="O31" s="14">
        <f t="shared" si="5"/>
        <v>1.3864532019705393</v>
      </c>
      <c r="P31" s="14">
        <f t="shared" si="6"/>
        <v>1.8517241379310576</v>
      </c>
      <c r="Q31" s="12">
        <f t="shared" si="7"/>
        <v>379.4482758620689</v>
      </c>
    </row>
    <row r="32" spans="3:24" x14ac:dyDescent="0.25">
      <c r="C32">
        <v>30</v>
      </c>
      <c r="D32" s="1">
        <v>9</v>
      </c>
      <c r="E32" s="1">
        <f t="shared" si="0"/>
        <v>284.09999999999997</v>
      </c>
      <c r="F32" s="4">
        <v>9</v>
      </c>
      <c r="G32" s="4">
        <f t="shared" si="1"/>
        <v>273</v>
      </c>
      <c r="H32" s="13">
        <f>ROUND(FORECAST(40,$G$3:$G32,$C$3:$C32),0)</f>
        <v>365</v>
      </c>
      <c r="I32" s="14">
        <f t="shared" si="2"/>
        <v>1</v>
      </c>
      <c r="J32" s="14">
        <f t="shared" si="3"/>
        <v>2</v>
      </c>
      <c r="K32" s="12">
        <f t="shared" si="4"/>
        <v>364</v>
      </c>
      <c r="N32" s="13">
        <f>FORECAST(40,$E$3:$E32,$C$3:$C32)</f>
        <v>379.82223210975144</v>
      </c>
      <c r="O32" s="14">
        <f t="shared" si="5"/>
        <v>1.477767890248515</v>
      </c>
      <c r="P32" s="14">
        <f t="shared" si="6"/>
        <v>2.5</v>
      </c>
      <c r="Q32" s="12">
        <f t="shared" si="7"/>
        <v>378.79999999999995</v>
      </c>
    </row>
    <row r="33" spans="3:17" x14ac:dyDescent="0.25">
      <c r="C33">
        <v>31</v>
      </c>
      <c r="D33" s="1">
        <v>9.1</v>
      </c>
      <c r="E33" s="1">
        <f t="shared" si="0"/>
        <v>293.2</v>
      </c>
      <c r="F33" s="4">
        <v>9</v>
      </c>
      <c r="G33" s="4">
        <f t="shared" si="1"/>
        <v>282</v>
      </c>
      <c r="H33" s="13">
        <f>ROUND(FORECAST(40,$G$3:$G33,$C$3:$C33),0)</f>
        <v>365</v>
      </c>
      <c r="I33" s="14">
        <f t="shared" si="2"/>
        <v>1</v>
      </c>
      <c r="J33" s="14">
        <f t="shared" si="3"/>
        <v>2</v>
      </c>
      <c r="K33" s="12">
        <f t="shared" si="4"/>
        <v>364</v>
      </c>
      <c r="N33" s="13">
        <f>FORECAST(40,$E$3:$E33,$C$3:$C33)</f>
        <v>379.67193548387093</v>
      </c>
      <c r="O33" s="14">
        <f t="shared" si="5"/>
        <v>1.6280645161290295</v>
      </c>
      <c r="P33" s="14">
        <f t="shared" si="6"/>
        <v>2.9774193548386734</v>
      </c>
      <c r="Q33" s="12">
        <f t="shared" si="7"/>
        <v>378.32258064516128</v>
      </c>
    </row>
    <row r="34" spans="3:17" x14ac:dyDescent="0.25">
      <c r="C34">
        <v>32</v>
      </c>
      <c r="D34" s="1">
        <v>10</v>
      </c>
      <c r="E34" s="1">
        <f t="shared" si="0"/>
        <v>303.2</v>
      </c>
      <c r="F34" s="4">
        <v>10</v>
      </c>
      <c r="G34" s="4">
        <f t="shared" si="1"/>
        <v>292</v>
      </c>
      <c r="H34" s="13">
        <f>ROUND(FORECAST(40,$G$3:$G34,$C$3:$C34),0)</f>
        <v>365</v>
      </c>
      <c r="I34" s="14">
        <f t="shared" si="2"/>
        <v>1</v>
      </c>
      <c r="J34" s="14">
        <f t="shared" si="3"/>
        <v>1</v>
      </c>
      <c r="K34" s="12">
        <f t="shared" si="4"/>
        <v>365</v>
      </c>
      <c r="N34" s="13">
        <f>FORECAST(40,$E$3:$E34,$C$3:$C34)</f>
        <v>379.62771260997062</v>
      </c>
      <c r="O34" s="14">
        <f t="shared" si="5"/>
        <v>1.6722873900293393</v>
      </c>
      <c r="P34" s="14">
        <f t="shared" si="6"/>
        <v>2.2999999999999545</v>
      </c>
      <c r="Q34" s="12">
        <f t="shared" si="7"/>
        <v>379</v>
      </c>
    </row>
    <row r="35" spans="3:17" x14ac:dyDescent="0.25">
      <c r="C35">
        <v>33</v>
      </c>
      <c r="D35" s="1">
        <v>10.4</v>
      </c>
      <c r="E35" s="1">
        <f t="shared" si="0"/>
        <v>313.59999999999997</v>
      </c>
      <c r="F35" s="4">
        <v>10</v>
      </c>
      <c r="G35" s="4">
        <f t="shared" si="1"/>
        <v>302</v>
      </c>
      <c r="H35" s="13">
        <f>ROUND(FORECAST(40,$G$3:$G35,$C$3:$C35),0)</f>
        <v>365</v>
      </c>
      <c r="I35" s="14">
        <f t="shared" si="2"/>
        <v>1</v>
      </c>
      <c r="J35" s="14">
        <f t="shared" si="3"/>
        <v>0</v>
      </c>
      <c r="K35" s="12">
        <f t="shared" si="4"/>
        <v>366</v>
      </c>
      <c r="N35" s="13">
        <f>FORECAST(40,$E$3:$E35,$C$3:$C35)</f>
        <v>379.72577985739753</v>
      </c>
      <c r="O35" s="14">
        <f t="shared" si="5"/>
        <v>1.574220142602428</v>
      </c>
      <c r="P35" s="14">
        <f t="shared" si="6"/>
        <v>1.1787878787878867</v>
      </c>
      <c r="Q35" s="12">
        <f t="shared" si="7"/>
        <v>380.12121212121207</v>
      </c>
    </row>
    <row r="36" spans="3:17" x14ac:dyDescent="0.25">
      <c r="C36">
        <v>34</v>
      </c>
      <c r="D36" s="1">
        <v>8.8000000000000007</v>
      </c>
      <c r="E36" s="1">
        <f t="shared" si="0"/>
        <v>322.39999999999998</v>
      </c>
      <c r="F36" s="4">
        <v>8</v>
      </c>
      <c r="G36" s="4">
        <f t="shared" si="1"/>
        <v>310</v>
      </c>
      <c r="H36" s="13">
        <f>ROUND(FORECAST(40,$G$3:$G36,$C$3:$C36),0)</f>
        <v>365</v>
      </c>
      <c r="I36" s="14">
        <f t="shared" si="2"/>
        <v>1</v>
      </c>
      <c r="J36" s="14">
        <f t="shared" si="3"/>
        <v>1</v>
      </c>
      <c r="K36" s="12">
        <f t="shared" si="4"/>
        <v>365</v>
      </c>
      <c r="N36" s="13">
        <f>FORECAST(40,$E$3:$E36,$C$3:$C36)</f>
        <v>379.70267379679137</v>
      </c>
      <c r="O36" s="14">
        <f t="shared" si="5"/>
        <v>1.5973262032085813</v>
      </c>
      <c r="P36" s="14">
        <f t="shared" si="6"/>
        <v>2.0058823529411143</v>
      </c>
      <c r="Q36" s="12">
        <f t="shared" si="7"/>
        <v>379.29411764705884</v>
      </c>
    </row>
    <row r="37" spans="3:17" x14ac:dyDescent="0.25">
      <c r="C37">
        <v>35</v>
      </c>
      <c r="D37" s="1">
        <v>10.6</v>
      </c>
      <c r="E37" s="1">
        <f t="shared" si="0"/>
        <v>333</v>
      </c>
      <c r="F37" s="4">
        <v>10</v>
      </c>
      <c r="G37" s="4">
        <f t="shared" si="1"/>
        <v>320</v>
      </c>
      <c r="H37" s="13">
        <f>ROUND(FORECAST(40,$G$3:$G37,$C$3:$C37),0)</f>
        <v>365</v>
      </c>
      <c r="I37" s="14">
        <f t="shared" si="2"/>
        <v>1</v>
      </c>
      <c r="J37" s="14">
        <f t="shared" si="3"/>
        <v>0</v>
      </c>
      <c r="K37" s="12">
        <f t="shared" si="4"/>
        <v>366</v>
      </c>
      <c r="N37" s="13">
        <f>FORECAST(40,$E$3:$E37,$C$3:$C37)</f>
        <v>379.82666666666671</v>
      </c>
      <c r="O37" s="14">
        <f t="shared" si="5"/>
        <v>1.4733333333332439</v>
      </c>
      <c r="P37" s="14">
        <f t="shared" si="6"/>
        <v>0.72857142857139934</v>
      </c>
      <c r="Q37" s="12">
        <f t="shared" si="7"/>
        <v>380.57142857142856</v>
      </c>
    </row>
    <row r="38" spans="3:17" x14ac:dyDescent="0.25">
      <c r="C38">
        <v>36</v>
      </c>
      <c r="D38" s="1">
        <v>9.6999999999999993</v>
      </c>
      <c r="E38" s="1">
        <f t="shared" si="0"/>
        <v>342.7</v>
      </c>
      <c r="F38" s="4">
        <v>9</v>
      </c>
      <c r="G38" s="4">
        <f t="shared" si="1"/>
        <v>329</v>
      </c>
      <c r="H38" s="13">
        <f>ROUND(FORECAST(40,$G$3:$G38,$C$3:$C38),0)</f>
        <v>365</v>
      </c>
      <c r="I38" s="14">
        <f t="shared" si="2"/>
        <v>1</v>
      </c>
      <c r="J38" s="14">
        <f t="shared" si="3"/>
        <v>0</v>
      </c>
      <c r="K38" s="12">
        <f t="shared" si="4"/>
        <v>366</v>
      </c>
      <c r="N38" s="13">
        <f>FORECAST(40,$E$3:$E38,$C$3:$C38)</f>
        <v>379.95093522093521</v>
      </c>
      <c r="O38" s="14">
        <f t="shared" si="5"/>
        <v>1.3490647790647472</v>
      </c>
      <c r="P38" s="14">
        <f t="shared" si="6"/>
        <v>0.52222222222218306</v>
      </c>
      <c r="Q38" s="12">
        <f t="shared" si="7"/>
        <v>380.77777777777777</v>
      </c>
    </row>
    <row r="39" spans="3:17" x14ac:dyDescent="0.25">
      <c r="C39">
        <v>37</v>
      </c>
      <c r="D39" s="1">
        <v>9.1999999999999993</v>
      </c>
      <c r="E39" s="1">
        <f t="shared" si="0"/>
        <v>351.9</v>
      </c>
      <c r="F39" s="4">
        <v>9</v>
      </c>
      <c r="G39" s="4">
        <f t="shared" si="1"/>
        <v>338</v>
      </c>
      <c r="H39" s="13">
        <f>ROUND(FORECAST(40,$G$3:$G39,$C$3:$C39),0)</f>
        <v>365</v>
      </c>
      <c r="I39" s="14">
        <f t="shared" si="2"/>
        <v>1</v>
      </c>
      <c r="J39" s="14">
        <f t="shared" si="3"/>
        <v>1</v>
      </c>
      <c r="K39" s="12">
        <f t="shared" si="4"/>
        <v>365</v>
      </c>
      <c r="N39" s="13">
        <f>FORECAST(40,$E$3:$E39,$C$3:$C39)</f>
        <v>380.01571834992876</v>
      </c>
      <c r="O39" s="14">
        <f t="shared" si="5"/>
        <v>1.2842816500711933</v>
      </c>
      <c r="P39" s="14">
        <f t="shared" si="6"/>
        <v>0.86756756756750519</v>
      </c>
      <c r="Q39" s="12">
        <f t="shared" si="7"/>
        <v>380.43243243243245</v>
      </c>
    </row>
    <row r="40" spans="3:17" x14ac:dyDescent="0.25">
      <c r="C40">
        <v>38</v>
      </c>
      <c r="D40" s="1">
        <v>10.199999999999999</v>
      </c>
      <c r="E40" s="1">
        <f t="shared" si="0"/>
        <v>362.09999999999997</v>
      </c>
      <c r="F40" s="4">
        <v>10</v>
      </c>
      <c r="G40" s="4">
        <f t="shared" si="1"/>
        <v>348</v>
      </c>
      <c r="H40" s="13">
        <f>ROUND(FORECAST(40,$G$3:$G40,$C$3:$C40),0)</f>
        <v>366</v>
      </c>
      <c r="I40" s="14">
        <f t="shared" si="2"/>
        <v>0</v>
      </c>
      <c r="J40" s="14">
        <f t="shared" si="3"/>
        <v>0</v>
      </c>
      <c r="K40" s="12">
        <f t="shared" si="4"/>
        <v>366</v>
      </c>
      <c r="N40" s="13">
        <f>FORECAST(40,$E$3:$E40,$C$3:$C40)</f>
        <v>380.14251012145735</v>
      </c>
      <c r="O40" s="14">
        <f t="shared" si="5"/>
        <v>1.1574898785426058</v>
      </c>
      <c r="P40" s="14">
        <f t="shared" si="6"/>
        <v>0.1421052631578732</v>
      </c>
      <c r="Q40" s="12">
        <f t="shared" si="7"/>
        <v>381.15789473684208</v>
      </c>
    </row>
    <row r="41" spans="3:17" x14ac:dyDescent="0.25">
      <c r="C41">
        <v>39</v>
      </c>
      <c r="D41" s="1">
        <v>9.3000000000000007</v>
      </c>
      <c r="E41" s="1">
        <f t="shared" si="0"/>
        <v>371.4</v>
      </c>
      <c r="F41" s="4">
        <v>9</v>
      </c>
      <c r="G41" s="4">
        <f t="shared" si="1"/>
        <v>357</v>
      </c>
      <c r="H41" s="13">
        <f>ROUND(FORECAST(40,$G$3:$G41,$C$3:$C41),0)</f>
        <v>366</v>
      </c>
      <c r="I41" s="14">
        <f t="shared" si="2"/>
        <v>0</v>
      </c>
      <c r="J41" s="14">
        <f t="shared" si="3"/>
        <v>0</v>
      </c>
      <c r="K41" s="12">
        <f t="shared" si="4"/>
        <v>366</v>
      </c>
      <c r="N41" s="13">
        <f>FORECAST(40,$E$3:$E41,$C$3:$C41)</f>
        <v>380.22456140350869</v>
      </c>
      <c r="O41" s="14">
        <f t="shared" si="5"/>
        <v>1.0754385964912672</v>
      </c>
      <c r="P41" s="14">
        <f t="shared" si="6"/>
        <v>0.37692307692304894</v>
      </c>
      <c r="Q41" s="12">
        <f t="shared" si="7"/>
        <v>380.92307692307691</v>
      </c>
    </row>
    <row r="42" spans="3:17" ht="15.75" thickBot="1" x14ac:dyDescent="0.3">
      <c r="C42">
        <v>40</v>
      </c>
      <c r="D42" s="1">
        <v>9.9</v>
      </c>
      <c r="E42" s="1">
        <f t="shared" si="0"/>
        <v>381.29999999999995</v>
      </c>
      <c r="F42" s="4">
        <v>9</v>
      </c>
      <c r="G42" s="4">
        <f t="shared" si="1"/>
        <v>366</v>
      </c>
      <c r="H42" s="13">
        <f>ROUND(FORECAST(40,$G$3:$G42,$C$3:$C42),0)</f>
        <v>366</v>
      </c>
      <c r="I42" s="16">
        <f t="shared" si="2"/>
        <v>0</v>
      </c>
      <c r="J42" s="16">
        <f t="shared" si="3"/>
        <v>0</v>
      </c>
      <c r="K42" s="12">
        <f t="shared" si="4"/>
        <v>366</v>
      </c>
      <c r="N42" s="15">
        <f>FORECAST(40,$E$3:$E42,$C$3:$C42)</f>
        <v>380.32817073170725</v>
      </c>
      <c r="O42" s="16">
        <f t="shared" si="5"/>
        <v>0.97182926829270855</v>
      </c>
      <c r="P42" s="16">
        <f t="shared" si="6"/>
        <v>0</v>
      </c>
      <c r="Q42" s="17">
        <f t="shared" si="7"/>
        <v>381.29999999999995</v>
      </c>
    </row>
  </sheetData>
  <mergeCells count="4">
    <mergeCell ref="D2:E2"/>
    <mergeCell ref="F2:G2"/>
    <mergeCell ref="N1:Q1"/>
    <mergeCell ref="H1:K1"/>
  </mergeCells>
  <pageMargins left="0.7" right="0.7" top="0.78740157499999996" bottom="0.78740157499999996" header="0.3" footer="0.3"/>
  <pageSetup paperSize="9" orientation="portrait" r:id="rId1"/>
  <cellWatches>
    <cellWatch r="H3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E4786-083A-4424-99D1-FCBBE1F49CA4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4D40A-082F-4461-9EB0-6849918DE843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Flemming</dc:creator>
  <cp:lastModifiedBy>Alexander Flemming</cp:lastModifiedBy>
  <dcterms:created xsi:type="dcterms:W3CDTF">2018-10-11T05:26:44Z</dcterms:created>
  <dcterms:modified xsi:type="dcterms:W3CDTF">2018-10-15T11:10:39Z</dcterms:modified>
</cp:coreProperties>
</file>