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ce1c33d79c78c75/Traineraus- und fortbildung/2023/Kadertrainer Workshop Scatt/"/>
    </mc:Choice>
  </mc:AlternateContent>
  <xr:revisionPtr revIDLastSave="36" documentId="8_{0AE0F77D-1E00-4406-95E1-7A0BCD924AC0}" xr6:coauthVersionLast="47" xr6:coauthVersionMax="47" xr10:uidLastSave="{2EAF8982-AAC8-405D-BC10-E70501A6D74C}"/>
  <bookViews>
    <workbookView xWindow="-103" yWindow="-103" windowWidth="33120" windowHeight="18000" xr2:uid="{955AA204-8070-4231-87C4-989BE4EE8D8C}"/>
  </bookViews>
  <sheets>
    <sheet name="SE_LP_A4" sheetId="1" r:id="rId1"/>
    <sheet name="Trefferlage" sheetId="2" r:id="rId2"/>
  </sheets>
  <definedNames>
    <definedName name="ALP">SE_LP_A4!$E$33:$E$42,SE_LP_A4!$J$33:$J$42,SE_LP_A4!$O$33:$O$42,SE_LP_A4!$T$33:$T$42</definedName>
    <definedName name="ALP_1">SE_LP_A4!$E$33:$E$42</definedName>
    <definedName name="ALP_2">SE_LP_A4!$J$33:$J$42</definedName>
    <definedName name="ALP_3">SE_LP_A4!$O$33:$O$42</definedName>
    <definedName name="ALP_4">SE_LP_A4!$T$33:$T$42</definedName>
    <definedName name="ARP">SE_LP_A4!$D$33:$D$42,SE_LP_A4!$I$33:$I$42,SE_LP_A4!$N$33:$N$42,SE_LP_A4!$S$33:$S$42</definedName>
    <definedName name="ARP_1">SE_LP_A4!$D$33:$D$42</definedName>
    <definedName name="ARP_2">SE_LP_A4!$I$33:$I$42</definedName>
    <definedName name="ARP_3">SE_LP_A4!$N$33:$N$42</definedName>
    <definedName name="ARP_4">SE_LP_A4!$S$33:$S$42</definedName>
    <definedName name="_xlnm.Print_Area" localSheetId="0">SE_LP_A4!$A$1:$T$55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J7" i="1"/>
  <c r="S42" i="1" l="1"/>
  <c r="S41" i="1"/>
  <c r="S40" i="1"/>
  <c r="S39" i="1"/>
  <c r="S38" i="1"/>
  <c r="S37" i="1"/>
  <c r="S36" i="1"/>
  <c r="S35" i="1"/>
  <c r="S34" i="1"/>
  <c r="S33" i="1"/>
  <c r="N42" i="1"/>
  <c r="N41" i="1"/>
  <c r="N40" i="1"/>
  <c r="N39" i="1"/>
  <c r="N38" i="1"/>
  <c r="N37" i="1"/>
  <c r="N36" i="1"/>
  <c r="N35" i="1"/>
  <c r="N34" i="1"/>
  <c r="N33" i="1"/>
  <c r="I42" i="1"/>
  <c r="I41" i="1"/>
  <c r="I40" i="1"/>
  <c r="I39" i="1"/>
  <c r="I38" i="1"/>
  <c r="I37" i="1"/>
  <c r="I36" i="1"/>
  <c r="I35" i="1"/>
  <c r="I34" i="1"/>
  <c r="I33" i="1"/>
  <c r="D42" i="1"/>
  <c r="D41" i="1"/>
  <c r="D40" i="1"/>
  <c r="D39" i="1"/>
  <c r="D38" i="1"/>
  <c r="D37" i="1"/>
  <c r="D36" i="1"/>
  <c r="D35" i="1"/>
  <c r="D34" i="1"/>
  <c r="D33" i="1"/>
  <c r="T42" i="1"/>
  <c r="T41" i="1"/>
  <c r="T40" i="1"/>
  <c r="T39" i="1"/>
  <c r="T38" i="1"/>
  <c r="T37" i="1"/>
  <c r="T36" i="1"/>
  <c r="T35" i="1"/>
  <c r="T34" i="1"/>
  <c r="T33" i="1"/>
  <c r="O42" i="1"/>
  <c r="O41" i="1"/>
  <c r="O40" i="1"/>
  <c r="O39" i="1"/>
  <c r="O38" i="1"/>
  <c r="O37" i="1"/>
  <c r="O36" i="1"/>
  <c r="O35" i="1"/>
  <c r="O34" i="1"/>
  <c r="O33" i="1"/>
  <c r="J42" i="1"/>
  <c r="J41" i="1"/>
  <c r="J40" i="1"/>
  <c r="J39" i="1"/>
  <c r="J38" i="1"/>
  <c r="J37" i="1"/>
  <c r="J36" i="1"/>
  <c r="J35" i="1"/>
  <c r="J34" i="1"/>
  <c r="J33" i="1"/>
  <c r="E42" i="1"/>
  <c r="E41" i="1"/>
  <c r="E40" i="1"/>
  <c r="E39" i="1"/>
  <c r="E38" i="1"/>
  <c r="E37" i="1"/>
  <c r="E36" i="1"/>
  <c r="E35" i="1"/>
  <c r="E34" i="1"/>
  <c r="E33" i="1"/>
  <c r="T43" i="1" s="1"/>
  <c r="F21" i="1"/>
  <c r="F22" i="1"/>
  <c r="Q22" i="1" s="1"/>
  <c r="F16" i="1"/>
  <c r="F18" i="1" s="1"/>
  <c r="O16" i="1" s="1"/>
  <c r="F14" i="1"/>
  <c r="Q14" i="1" s="1"/>
  <c r="F10" i="1"/>
  <c r="F11" i="1" s="1"/>
  <c r="Q11" i="1" s="1"/>
  <c r="R19" i="1"/>
  <c r="E43" i="1" l="1"/>
  <c r="J43" i="1"/>
  <c r="O43" i="1"/>
  <c r="Q18" i="1"/>
  <c r="T45" i="1"/>
  <c r="J44" i="1"/>
  <c r="E46" i="1" s="1"/>
  <c r="O45" i="1"/>
  <c r="N46" i="1" s="1"/>
  <c r="S46" i="1" l="1"/>
  <c r="Q48" i="1" s="1"/>
  <c r="B48" i="1"/>
  <c r="L48" i="1"/>
</calcChain>
</file>

<file path=xl/sharedStrings.xml><?xml version="1.0" encoding="utf-8"?>
<sst xmlns="http://schemas.openxmlformats.org/spreadsheetml/2006/main" count="114" uniqueCount="74">
  <si>
    <t>Scatt-Einschätzung LP DIN A4</t>
  </si>
  <si>
    <t>Koordinationsgrafik:</t>
  </si>
  <si>
    <t>Haltequote ideal 9a0:</t>
  </si>
  <si>
    <t>Haltequote ideal 10a0:</t>
  </si>
  <si>
    <t>Schätzung HR-Größe:</t>
  </si>
  <si>
    <t>HR-Größe:</t>
  </si>
  <si>
    <t>Geschwindigkeit:</t>
  </si>
  <si>
    <t>Halteruhe/Haltestabilität</t>
  </si>
  <si>
    <t>Zielen</t>
  </si>
  <si>
    <t>Haltequote real 10.0:</t>
  </si>
  <si>
    <t>Abweichung [%]:</t>
  </si>
  <si>
    <t>Schüsse Zielfehler:</t>
  </si>
  <si>
    <t>Zielfehlerquote:</t>
  </si>
  <si>
    <t>Auslösen</t>
  </si>
  <si>
    <t>V [mm/s] bei 1s</t>
  </si>
  <si>
    <t>V [mm/s] bei 0.1s</t>
  </si>
  <si>
    <t>Schüsse Auslösefehler:</t>
  </si>
  <si>
    <t>Auslösefehlerquote:</t>
  </si>
  <si>
    <t>Bewegungsablauf</t>
  </si>
  <si>
    <t>ALP</t>
  </si>
  <si>
    <t>ARP</t>
  </si>
  <si>
    <t>Name:</t>
  </si>
  <si>
    <t>Vorname:</t>
  </si>
  <si>
    <t>Anlass:</t>
  </si>
  <si>
    <t>Datum:</t>
  </si>
  <si>
    <t>AK:</t>
  </si>
  <si>
    <t>Kader:</t>
  </si>
  <si>
    <t>Datei:</t>
  </si>
  <si>
    <t>%</t>
  </si>
  <si>
    <t>Ringe</t>
  </si>
  <si>
    <t>mm/s</t>
  </si>
  <si>
    <t>≙</t>
  </si>
  <si>
    <t>mm Ø</t>
  </si>
  <si>
    <t>Abweichung:</t>
  </si>
  <si>
    <t>Anzahl Messschüsse:</t>
  </si>
  <si>
    <t>Akzeptable ZFQ:</t>
  </si>
  <si>
    <t>Akzeptable Abw:</t>
  </si>
  <si>
    <t>Anzahl Schüsse mit ZF:</t>
  </si>
  <si>
    <t>Auffälligkeiten aus Serien mit allen Zielwegen</t>
  </si>
  <si>
    <t>Referenzgröße Auslösefehler: DA-Wert größer als</t>
  </si>
  <si>
    <t>mm</t>
  </si>
  <si>
    <t>Halteraumgröße.</t>
  </si>
  <si>
    <t>DA&gt;</t>
  </si>
  <si>
    <t>Geschwindigkeit plausibel?</t>
  </si>
  <si>
    <t>Grün links vom Halteraum (Evtl. Seitenkorrektur auf Halteraum-Höhe)</t>
  </si>
  <si>
    <t>Grün rechts vom Halteraum (Evtl. Seitenkorrektur auf Halteraum-Höhe)</t>
  </si>
  <si>
    <t>Grün unterhalb vom Halteraum (Unterfahren des Halteraum mit anschließender Korrektur nach oben)</t>
  </si>
  <si>
    <t>Grün im Halteraum deutlich breiter als oberhalb (Zielbildstabilität hat Reserven)</t>
  </si>
  <si>
    <t>Annäherung von links/rechts (Mittenorientierung bei Durchfahrt durch Spiegel hat Reserven)</t>
  </si>
  <si>
    <t>Grün oberhalb breiter als Halteraum (Annäherungsqualität hat Reserven)</t>
  </si>
  <si>
    <t xml:space="preserve">Zeiten </t>
  </si>
  <si>
    <t>ARP=2. Hälfte Arbeitsphase, ALP=Auslösephase. ARP endet bei Erreichen Höhe Mittelpunkt des Zielens</t>
  </si>
  <si>
    <t>Start</t>
  </si>
  <si>
    <t>MdZ</t>
  </si>
  <si>
    <t>Nr.</t>
  </si>
  <si>
    <t>ARP Standardabw.</t>
  </si>
  <si>
    <t>ALP Standardabw.</t>
  </si>
  <si>
    <t>ARP Mittelw.</t>
  </si>
  <si>
    <t>ALP Mittelw.</t>
  </si>
  <si>
    <t>ARP Untere Grenze</t>
  </si>
  <si>
    <t>ALP Obere Grenze</t>
  </si>
  <si>
    <t>ALP Untere Grenze</t>
  </si>
  <si>
    <t>ARP Anz. außerhalb</t>
  </si>
  <si>
    <t>ALP Anz. außerhalb</t>
  </si>
  <si>
    <t>Quote:</t>
  </si>
  <si>
    <t>Quote</t>
  </si>
  <si>
    <t>Akzeptabel</t>
  </si>
  <si>
    <t>Akzeptable AFQ:</t>
  </si>
  <si>
    <t>Anzahl Schüsse mit AF:</t>
  </si>
  <si>
    <t>Fazit/Empfehlung:</t>
  </si>
  <si>
    <t>Reale Trefferlage</t>
  </si>
  <si>
    <t>Etwas zu hoch</t>
  </si>
  <si>
    <t>2 3 7 9 6</t>
  </si>
  <si>
    <t xml:space="preserve"> 6 10 15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</si>
</sst>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0" xfId="0" applyFont="1" applyAlignment="1">
      <alignment horizontal="center"/>
    </xf>
    <xf numFmtId="0" fontId="2" fillId="0" borderId="11" xfId="0" applyFont="1" applyBorder="1"/>
    <xf numFmtId="0" fontId="2" fillId="0" borderId="9" xfId="0" applyFont="1" applyBorder="1"/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7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right"/>
    </xf>
    <xf numFmtId="0" fontId="3" fillId="0" borderId="7" xfId="0" applyFont="1" applyBorder="1"/>
    <xf numFmtId="165" fontId="2" fillId="0" borderId="0" xfId="0" applyNumberFormat="1" applyFont="1"/>
    <xf numFmtId="9" fontId="2" fillId="0" borderId="0" xfId="0" applyNumberFormat="1" applyFont="1"/>
    <xf numFmtId="165" fontId="2" fillId="0" borderId="7" xfId="0" applyNumberFormat="1" applyFont="1" applyBorder="1" applyAlignment="1">
      <alignment horizontal="right"/>
    </xf>
    <xf numFmtId="0" fontId="6" fillId="0" borderId="2" xfId="0" applyFont="1" applyBorder="1"/>
    <xf numFmtId="0" fontId="4" fillId="0" borderId="0" xfId="0" applyFont="1"/>
    <xf numFmtId="0" fontId="7" fillId="0" borderId="0" xfId="0" applyFont="1"/>
    <xf numFmtId="0" fontId="2" fillId="3" borderId="0" xfId="0" applyFont="1" applyFill="1"/>
    <xf numFmtId="1" fontId="2" fillId="3" borderId="0" xfId="0" applyNumberFormat="1" applyFont="1" applyFill="1" applyAlignment="1">
      <alignment horizontal="center"/>
    </xf>
    <xf numFmtId="0" fontId="1" fillId="0" borderId="1" xfId="0" applyFont="1" applyBorder="1"/>
    <xf numFmtId="0" fontId="6" fillId="2" borderId="15" xfId="0" applyFont="1" applyFill="1" applyBorder="1" applyAlignment="1" applyProtection="1">
      <alignment horizontal="center"/>
      <protection locked="0"/>
    </xf>
    <xf numFmtId="0" fontId="6" fillId="2" borderId="16" xfId="0" applyFont="1" applyFill="1" applyBorder="1" applyAlignment="1" applyProtection="1">
      <alignment horizontal="center"/>
      <protection locked="0"/>
    </xf>
    <xf numFmtId="0" fontId="6" fillId="2" borderId="17" xfId="0" applyFont="1" applyFill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0" fontId="6" fillId="2" borderId="19" xfId="0" applyFont="1" applyFill="1" applyBorder="1" applyAlignment="1" applyProtection="1">
      <alignment horizontal="center"/>
      <protection locked="0"/>
    </xf>
    <xf numFmtId="0" fontId="6" fillId="2" borderId="20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9" fontId="2" fillId="3" borderId="0" xfId="0" applyNumberFormat="1" applyFont="1" applyFill="1" applyProtection="1">
      <protection locked="0"/>
    </xf>
    <xf numFmtId="9" fontId="2" fillId="3" borderId="11" xfId="0" applyNumberFormat="1" applyFont="1" applyFill="1" applyBorder="1" applyProtection="1">
      <protection locked="0"/>
    </xf>
    <xf numFmtId="0" fontId="2" fillId="2" borderId="23" xfId="0" applyFont="1" applyFill="1" applyBorder="1" applyProtection="1">
      <protection locked="0"/>
    </xf>
    <xf numFmtId="0" fontId="2" fillId="2" borderId="24" xfId="0" applyFont="1" applyFill="1" applyBorder="1" applyProtection="1">
      <protection locked="0"/>
    </xf>
    <xf numFmtId="0" fontId="2" fillId="2" borderId="25" xfId="0" applyFont="1" applyFill="1" applyBorder="1" applyProtection="1">
      <protection locked="0"/>
    </xf>
    <xf numFmtId="0" fontId="1" fillId="0" borderId="0" xfId="0" applyFont="1"/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horizontal="left"/>
      <protection locked="0"/>
    </xf>
    <xf numFmtId="9" fontId="2" fillId="0" borderId="0" xfId="0" applyNumberFormat="1" applyFont="1" applyAlignment="1">
      <alignment horizontal="left"/>
    </xf>
    <xf numFmtId="9" fontId="2" fillId="0" borderId="0" xfId="0" applyNumberFormat="1" applyFont="1" applyAlignment="1">
      <alignment horizontal="right"/>
    </xf>
    <xf numFmtId="9" fontId="2" fillId="0" borderId="11" xfId="0" applyNumberFormat="1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42190</xdr:colOff>
      <xdr:row>6</xdr:row>
      <xdr:rowOff>110319</xdr:rowOff>
    </xdr:from>
    <xdr:to>
      <xdr:col>4</xdr:col>
      <xdr:colOff>474190</xdr:colOff>
      <xdr:row>21</xdr:row>
      <xdr:rowOff>61729</xdr:rowOff>
    </xdr:to>
    <xdr:grpSp>
      <xdr:nvGrpSpPr>
        <xdr:cNvPr id="28" name="Gruppieren 27">
          <a:extLst>
            <a:ext uri="{FF2B5EF4-FFF2-40B4-BE49-F238E27FC236}">
              <a16:creationId xmlns:a16="http://schemas.microsoft.com/office/drawing/2014/main" id="{070892EA-5C1D-F26A-8B6A-2F7E2F2E7B87}"/>
            </a:ext>
          </a:extLst>
        </xdr:cNvPr>
        <xdr:cNvGrpSpPr/>
      </xdr:nvGrpSpPr>
      <xdr:grpSpPr>
        <a:xfrm>
          <a:off x="827854" y="1217822"/>
          <a:ext cx="2788994" cy="2720168"/>
          <a:chOff x="898058" y="745321"/>
          <a:chExt cx="2718000" cy="2684671"/>
        </a:xfrm>
      </xdr:grpSpPr>
      <xdr:grpSp>
        <xdr:nvGrpSpPr>
          <xdr:cNvPr id="11" name="Gruppieren 10">
            <a:extLst>
              <a:ext uri="{FF2B5EF4-FFF2-40B4-BE49-F238E27FC236}">
                <a16:creationId xmlns:a16="http://schemas.microsoft.com/office/drawing/2014/main" id="{5856D15A-9A62-DB63-9FF4-76B0CB860565}"/>
              </a:ext>
            </a:extLst>
          </xdr:cNvPr>
          <xdr:cNvGrpSpPr/>
        </xdr:nvGrpSpPr>
        <xdr:grpSpPr>
          <a:xfrm>
            <a:off x="898058" y="745321"/>
            <a:ext cx="2718000" cy="2684671"/>
            <a:chOff x="549026" y="795478"/>
            <a:chExt cx="2718000" cy="2725668"/>
          </a:xfrm>
        </xdr:grpSpPr>
        <xdr:sp macro="" textlink="">
          <xdr:nvSpPr>
            <xdr:cNvPr id="8" name="Ellipse 7">
              <a:extLst>
                <a:ext uri="{FF2B5EF4-FFF2-40B4-BE49-F238E27FC236}">
                  <a16:creationId xmlns:a16="http://schemas.microsoft.com/office/drawing/2014/main" id="{7FE259F9-F437-4EB2-9435-9472DAF3FD73}"/>
                </a:ext>
              </a:extLst>
            </xdr:cNvPr>
            <xdr:cNvSpPr/>
          </xdr:nvSpPr>
          <xdr:spPr>
            <a:xfrm>
              <a:off x="549026" y="795478"/>
              <a:ext cx="2718000" cy="2725668"/>
            </a:xfrm>
            <a:prstGeom prst="ellipse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7" name="Ellipse 6">
              <a:extLst>
                <a:ext uri="{FF2B5EF4-FFF2-40B4-BE49-F238E27FC236}">
                  <a16:creationId xmlns:a16="http://schemas.microsoft.com/office/drawing/2014/main" id="{39C24C65-E807-4ED0-8F51-E9850C54FC5C}"/>
                </a:ext>
              </a:extLst>
            </xdr:cNvPr>
            <xdr:cNvSpPr/>
          </xdr:nvSpPr>
          <xdr:spPr>
            <a:xfrm>
              <a:off x="837026" y="1084026"/>
              <a:ext cx="2142000" cy="2148572"/>
            </a:xfrm>
            <a:prstGeom prst="ellipse">
              <a:avLst/>
            </a:prstGeom>
            <a:solidFill>
              <a:schemeClr val="tx1"/>
            </a:solidFill>
            <a:ln w="6350">
              <a:solidFill>
                <a:schemeClr val="bg1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6" name="Ellipse 5">
              <a:extLst>
                <a:ext uri="{FF2B5EF4-FFF2-40B4-BE49-F238E27FC236}">
                  <a16:creationId xmlns:a16="http://schemas.microsoft.com/office/drawing/2014/main" id="{2F1D1709-F4CB-4237-A816-A6E5596FCE94}"/>
                </a:ext>
              </a:extLst>
            </xdr:cNvPr>
            <xdr:cNvSpPr/>
          </xdr:nvSpPr>
          <xdr:spPr>
            <a:xfrm>
              <a:off x="1125026" y="1373122"/>
              <a:ext cx="1566000" cy="1570383"/>
            </a:xfrm>
            <a:prstGeom prst="ellipse">
              <a:avLst/>
            </a:prstGeom>
            <a:solidFill>
              <a:schemeClr val="tx1"/>
            </a:solidFill>
            <a:ln w="6350">
              <a:solidFill>
                <a:schemeClr val="bg1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5" name="Ellipse 4">
              <a:extLst>
                <a:ext uri="{FF2B5EF4-FFF2-40B4-BE49-F238E27FC236}">
                  <a16:creationId xmlns:a16="http://schemas.microsoft.com/office/drawing/2014/main" id="{AA2CCC2F-3D8B-467E-BBCD-24B534BA9FE2}"/>
                </a:ext>
              </a:extLst>
            </xdr:cNvPr>
            <xdr:cNvSpPr/>
          </xdr:nvSpPr>
          <xdr:spPr>
            <a:xfrm>
              <a:off x="1413026" y="1661669"/>
              <a:ext cx="990000" cy="993286"/>
            </a:xfrm>
            <a:prstGeom prst="ellipse">
              <a:avLst/>
            </a:prstGeom>
            <a:solidFill>
              <a:schemeClr val="tx1"/>
            </a:solidFill>
            <a:ln w="6350">
              <a:solidFill>
                <a:schemeClr val="bg1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3" name="Ellipse 2">
              <a:extLst>
                <a:ext uri="{FF2B5EF4-FFF2-40B4-BE49-F238E27FC236}">
                  <a16:creationId xmlns:a16="http://schemas.microsoft.com/office/drawing/2014/main" id="{E5CEEC46-4C7C-3073-822B-914FCCE04576}"/>
                </a:ext>
              </a:extLst>
            </xdr:cNvPr>
            <xdr:cNvSpPr/>
          </xdr:nvSpPr>
          <xdr:spPr>
            <a:xfrm>
              <a:off x="1701026" y="1950405"/>
              <a:ext cx="414000" cy="415815"/>
            </a:xfrm>
            <a:prstGeom prst="ellipse">
              <a:avLst/>
            </a:prstGeom>
            <a:solidFill>
              <a:schemeClr val="tx1"/>
            </a:solidFill>
            <a:ln w="6350">
              <a:solidFill>
                <a:schemeClr val="bg1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de-DE" sz="1100"/>
            </a:p>
          </xdr:txBody>
        </xdr:sp>
        <xdr:sp macro="" textlink="">
          <xdr:nvSpPr>
            <xdr:cNvPr id="4" name="Ellipse 3">
              <a:extLst>
                <a:ext uri="{FF2B5EF4-FFF2-40B4-BE49-F238E27FC236}">
                  <a16:creationId xmlns:a16="http://schemas.microsoft.com/office/drawing/2014/main" id="{202416E4-1DA3-45FE-B3D0-85EDEAD0CA9C}"/>
                </a:ext>
              </a:extLst>
            </xdr:cNvPr>
            <xdr:cNvSpPr/>
          </xdr:nvSpPr>
          <xdr:spPr>
            <a:xfrm>
              <a:off x="1818026" y="2068038"/>
              <a:ext cx="180000" cy="180548"/>
            </a:xfrm>
            <a:prstGeom prst="ellipse">
              <a:avLst/>
            </a:prstGeom>
            <a:solidFill>
              <a:schemeClr val="tx1"/>
            </a:solidFill>
            <a:ln w="6350">
              <a:solidFill>
                <a:schemeClr val="bg1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de-DE" sz="1100"/>
            </a:p>
          </xdr:txBody>
        </xdr:sp>
      </xdr:grpSp>
      <xdr:sp macro="" textlink="">
        <xdr:nvSpPr>
          <xdr:cNvPr id="12" name="Textfeld 11">
            <a:extLst>
              <a:ext uri="{FF2B5EF4-FFF2-40B4-BE49-F238E27FC236}">
                <a16:creationId xmlns:a16="http://schemas.microsoft.com/office/drawing/2014/main" id="{5484BEBB-DA44-8C7F-DADF-F64A083D3726}"/>
              </a:ext>
            </a:extLst>
          </xdr:cNvPr>
          <xdr:cNvSpPr txBox="1"/>
        </xdr:nvSpPr>
        <xdr:spPr>
          <a:xfrm>
            <a:off x="2155458" y="827274"/>
            <a:ext cx="203200" cy="1283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/>
              <a:t>6</a:t>
            </a:r>
          </a:p>
        </xdr:txBody>
      </xdr:sp>
      <xdr:sp macro="" textlink="">
        <xdr:nvSpPr>
          <xdr:cNvPr id="14" name="Textfeld 13">
            <a:extLst>
              <a:ext uri="{FF2B5EF4-FFF2-40B4-BE49-F238E27FC236}">
                <a16:creationId xmlns:a16="http://schemas.microsoft.com/office/drawing/2014/main" id="{8A697239-A888-4674-8EF0-094029DE507F}"/>
              </a:ext>
            </a:extLst>
          </xdr:cNvPr>
          <xdr:cNvSpPr txBox="1"/>
        </xdr:nvSpPr>
        <xdr:spPr>
          <a:xfrm>
            <a:off x="3368007" y="2023498"/>
            <a:ext cx="203200" cy="128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/>
              <a:t>6</a:t>
            </a:r>
          </a:p>
        </xdr:txBody>
      </xdr:sp>
      <xdr:sp macro="" textlink="">
        <xdr:nvSpPr>
          <xdr:cNvPr id="15" name="Textfeld 14">
            <a:extLst>
              <a:ext uri="{FF2B5EF4-FFF2-40B4-BE49-F238E27FC236}">
                <a16:creationId xmlns:a16="http://schemas.microsoft.com/office/drawing/2014/main" id="{91ABB471-A7BF-491C-B7E1-546FDE195B03}"/>
              </a:ext>
            </a:extLst>
          </xdr:cNvPr>
          <xdr:cNvSpPr txBox="1"/>
        </xdr:nvSpPr>
        <xdr:spPr>
          <a:xfrm>
            <a:off x="940494" y="2023498"/>
            <a:ext cx="203200" cy="128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/>
              <a:t>6</a:t>
            </a:r>
          </a:p>
        </xdr:txBody>
      </xdr:sp>
      <xdr:sp macro="" textlink="">
        <xdr:nvSpPr>
          <xdr:cNvPr id="16" name="Textfeld 15">
            <a:extLst>
              <a:ext uri="{FF2B5EF4-FFF2-40B4-BE49-F238E27FC236}">
                <a16:creationId xmlns:a16="http://schemas.microsoft.com/office/drawing/2014/main" id="{5576B4D7-3C5D-4373-93A2-77C51B846B29}"/>
              </a:ext>
            </a:extLst>
          </xdr:cNvPr>
          <xdr:cNvSpPr txBox="1"/>
        </xdr:nvSpPr>
        <xdr:spPr>
          <a:xfrm>
            <a:off x="2155458" y="3222317"/>
            <a:ext cx="203200" cy="128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/>
              <a:t>6</a:t>
            </a:r>
          </a:p>
        </xdr:txBody>
      </xdr:sp>
      <xdr:sp macro="" textlink="">
        <xdr:nvSpPr>
          <xdr:cNvPr id="17" name="Textfeld 16">
            <a:extLst>
              <a:ext uri="{FF2B5EF4-FFF2-40B4-BE49-F238E27FC236}">
                <a16:creationId xmlns:a16="http://schemas.microsoft.com/office/drawing/2014/main" id="{F2D385D5-B019-4B46-AB68-5292BD7A3216}"/>
              </a:ext>
            </a:extLst>
          </xdr:cNvPr>
          <xdr:cNvSpPr txBox="1"/>
        </xdr:nvSpPr>
        <xdr:spPr>
          <a:xfrm>
            <a:off x="2155458" y="1106354"/>
            <a:ext cx="203200" cy="1283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>
                <a:solidFill>
                  <a:schemeClr val="bg1"/>
                </a:solidFill>
              </a:rPr>
              <a:t>7</a:t>
            </a:r>
          </a:p>
        </xdr:txBody>
      </xdr:sp>
      <xdr:sp macro="" textlink="">
        <xdr:nvSpPr>
          <xdr:cNvPr id="18" name="Textfeld 17">
            <a:extLst>
              <a:ext uri="{FF2B5EF4-FFF2-40B4-BE49-F238E27FC236}">
                <a16:creationId xmlns:a16="http://schemas.microsoft.com/office/drawing/2014/main" id="{1F88F203-BEE1-4B89-8A65-E1FC3BAE0E76}"/>
              </a:ext>
            </a:extLst>
          </xdr:cNvPr>
          <xdr:cNvSpPr txBox="1"/>
        </xdr:nvSpPr>
        <xdr:spPr>
          <a:xfrm>
            <a:off x="1225970" y="2023498"/>
            <a:ext cx="203200" cy="128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>
                <a:solidFill>
                  <a:schemeClr val="bg1"/>
                </a:solidFill>
              </a:rPr>
              <a:t>7</a:t>
            </a:r>
          </a:p>
        </xdr:txBody>
      </xdr:sp>
      <xdr:sp macro="" textlink="">
        <xdr:nvSpPr>
          <xdr:cNvPr id="19" name="Textfeld 18">
            <a:extLst>
              <a:ext uri="{FF2B5EF4-FFF2-40B4-BE49-F238E27FC236}">
                <a16:creationId xmlns:a16="http://schemas.microsoft.com/office/drawing/2014/main" id="{2A932813-16E9-4745-8802-7B49E42E385E}"/>
              </a:ext>
            </a:extLst>
          </xdr:cNvPr>
          <xdr:cNvSpPr txBox="1"/>
        </xdr:nvSpPr>
        <xdr:spPr>
          <a:xfrm>
            <a:off x="3075968" y="2023498"/>
            <a:ext cx="203200" cy="128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>
                <a:solidFill>
                  <a:schemeClr val="bg1"/>
                </a:solidFill>
              </a:rPr>
              <a:t>7</a:t>
            </a:r>
          </a:p>
        </xdr:txBody>
      </xdr:sp>
      <xdr:sp macro="" textlink="">
        <xdr:nvSpPr>
          <xdr:cNvPr id="20" name="Textfeld 19">
            <a:extLst>
              <a:ext uri="{FF2B5EF4-FFF2-40B4-BE49-F238E27FC236}">
                <a16:creationId xmlns:a16="http://schemas.microsoft.com/office/drawing/2014/main" id="{7897A217-4835-48E5-A2E7-3BE05B8E5D14}"/>
              </a:ext>
            </a:extLst>
          </xdr:cNvPr>
          <xdr:cNvSpPr txBox="1"/>
        </xdr:nvSpPr>
        <xdr:spPr>
          <a:xfrm>
            <a:off x="2155458" y="2942576"/>
            <a:ext cx="203200" cy="128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>
                <a:solidFill>
                  <a:schemeClr val="bg1"/>
                </a:solidFill>
              </a:rPr>
              <a:t>7</a:t>
            </a:r>
          </a:p>
        </xdr:txBody>
      </xdr:sp>
      <xdr:sp macro="" textlink="">
        <xdr:nvSpPr>
          <xdr:cNvPr id="21" name="Textfeld 20">
            <a:extLst>
              <a:ext uri="{FF2B5EF4-FFF2-40B4-BE49-F238E27FC236}">
                <a16:creationId xmlns:a16="http://schemas.microsoft.com/office/drawing/2014/main" id="{8035E064-73EA-4619-B9EC-E16C4601EC71}"/>
              </a:ext>
            </a:extLst>
          </xdr:cNvPr>
          <xdr:cNvSpPr txBox="1"/>
        </xdr:nvSpPr>
        <xdr:spPr>
          <a:xfrm>
            <a:off x="2155458" y="1388558"/>
            <a:ext cx="203200" cy="128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>
                <a:solidFill>
                  <a:schemeClr val="bg1"/>
                </a:solidFill>
              </a:rPr>
              <a:t>8</a:t>
            </a:r>
          </a:p>
        </xdr:txBody>
      </xdr:sp>
      <xdr:sp macro="" textlink="">
        <xdr:nvSpPr>
          <xdr:cNvPr id="22" name="Textfeld 21">
            <a:extLst>
              <a:ext uri="{FF2B5EF4-FFF2-40B4-BE49-F238E27FC236}">
                <a16:creationId xmlns:a16="http://schemas.microsoft.com/office/drawing/2014/main" id="{8CCB8306-EE0C-4273-8E1A-96742C45A7C8}"/>
              </a:ext>
            </a:extLst>
          </xdr:cNvPr>
          <xdr:cNvSpPr txBox="1"/>
        </xdr:nvSpPr>
        <xdr:spPr>
          <a:xfrm>
            <a:off x="2789024" y="2023498"/>
            <a:ext cx="203200" cy="128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>
                <a:solidFill>
                  <a:schemeClr val="bg1"/>
                </a:solidFill>
              </a:rPr>
              <a:t>8</a:t>
            </a:r>
          </a:p>
        </xdr:txBody>
      </xdr:sp>
      <xdr:sp macro="" textlink="">
        <xdr:nvSpPr>
          <xdr:cNvPr id="23" name="Textfeld 22">
            <a:extLst>
              <a:ext uri="{FF2B5EF4-FFF2-40B4-BE49-F238E27FC236}">
                <a16:creationId xmlns:a16="http://schemas.microsoft.com/office/drawing/2014/main" id="{88BBEB5E-9627-4B0F-8A5D-542A8E27D080}"/>
              </a:ext>
            </a:extLst>
          </xdr:cNvPr>
          <xdr:cNvSpPr txBox="1"/>
        </xdr:nvSpPr>
        <xdr:spPr>
          <a:xfrm>
            <a:off x="2155458" y="2652414"/>
            <a:ext cx="203200" cy="1283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>
                <a:solidFill>
                  <a:schemeClr val="bg1"/>
                </a:solidFill>
              </a:rPr>
              <a:t>8</a:t>
            </a:r>
          </a:p>
        </xdr:txBody>
      </xdr:sp>
      <xdr:sp macro="" textlink="">
        <xdr:nvSpPr>
          <xdr:cNvPr id="24" name="Textfeld 23">
            <a:extLst>
              <a:ext uri="{FF2B5EF4-FFF2-40B4-BE49-F238E27FC236}">
                <a16:creationId xmlns:a16="http://schemas.microsoft.com/office/drawing/2014/main" id="{C07C4242-5074-48DA-863E-9BFBD35EC437}"/>
              </a:ext>
            </a:extLst>
          </xdr:cNvPr>
          <xdr:cNvSpPr txBox="1"/>
        </xdr:nvSpPr>
        <xdr:spPr>
          <a:xfrm>
            <a:off x="1513774" y="2023498"/>
            <a:ext cx="203200" cy="128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0" tIns="0" rIns="0" bIns="0" rtlCol="0" anchor="ctr" anchorCtr="1"/>
          <a:lstStyle/>
          <a:p>
            <a:r>
              <a:rPr lang="de-DE" sz="1100">
                <a:solidFill>
                  <a:schemeClr val="bg1"/>
                </a:solidFill>
              </a:rPr>
              <a:t>8</a:t>
            </a:r>
          </a:p>
        </xdr:txBody>
      </xdr:sp>
    </xdr:grpSp>
    <xdr:clientData/>
  </xdr:twoCellAnchor>
  <xdr:twoCellAnchor>
    <xdr:from>
      <xdr:col>5</xdr:col>
      <xdr:colOff>246491</xdr:colOff>
      <xdr:row>7</xdr:row>
      <xdr:rowOff>156154</xdr:rowOff>
    </xdr:from>
    <xdr:to>
      <xdr:col>5</xdr:col>
      <xdr:colOff>408491</xdr:colOff>
      <xdr:row>8</xdr:row>
      <xdr:rowOff>135937</xdr:rowOff>
    </xdr:to>
    <xdr:sp macro="" textlink="">
      <xdr:nvSpPr>
        <xdr:cNvPr id="31" name="Ellipse 30">
          <a:extLst>
            <a:ext uri="{FF2B5EF4-FFF2-40B4-BE49-F238E27FC236}">
              <a16:creationId xmlns:a16="http://schemas.microsoft.com/office/drawing/2014/main" id="{A37F92F1-20DC-4266-BA56-0EAEA4EE94DC}"/>
            </a:ext>
          </a:extLst>
        </xdr:cNvPr>
        <xdr:cNvSpPr/>
      </xdr:nvSpPr>
      <xdr:spPr>
        <a:xfrm>
          <a:off x="4056491" y="1431676"/>
          <a:ext cx="162000" cy="162000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</a:p>
      </xdr:txBody>
    </xdr:sp>
    <xdr:clientData/>
  </xdr:twoCellAnchor>
  <xdr:twoCellAnchor>
    <xdr:from>
      <xdr:col>5</xdr:col>
      <xdr:colOff>246491</xdr:colOff>
      <xdr:row>9</xdr:row>
      <xdr:rowOff>14349</xdr:rowOff>
    </xdr:from>
    <xdr:to>
      <xdr:col>5</xdr:col>
      <xdr:colOff>408491</xdr:colOff>
      <xdr:row>9</xdr:row>
      <xdr:rowOff>174821</xdr:rowOff>
    </xdr:to>
    <xdr:sp macro="" textlink="">
      <xdr:nvSpPr>
        <xdr:cNvPr id="32" name="Ellipse 31">
          <a:extLst>
            <a:ext uri="{FF2B5EF4-FFF2-40B4-BE49-F238E27FC236}">
              <a16:creationId xmlns:a16="http://schemas.microsoft.com/office/drawing/2014/main" id="{3510B2EA-5BF6-483E-8599-08D9A2F889E9}"/>
            </a:ext>
          </a:extLst>
        </xdr:cNvPr>
        <xdr:cNvSpPr/>
      </xdr:nvSpPr>
      <xdr:spPr>
        <a:xfrm>
          <a:off x="4056491" y="1654306"/>
          <a:ext cx="162000" cy="160472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</a:t>
          </a:r>
        </a:p>
      </xdr:txBody>
    </xdr:sp>
    <xdr:clientData/>
  </xdr:twoCellAnchor>
  <xdr:twoCellAnchor>
    <xdr:from>
      <xdr:col>5</xdr:col>
      <xdr:colOff>246491</xdr:colOff>
      <xdr:row>10</xdr:row>
      <xdr:rowOff>54762</xdr:rowOff>
    </xdr:from>
    <xdr:to>
      <xdr:col>5</xdr:col>
      <xdr:colOff>408491</xdr:colOff>
      <xdr:row>11</xdr:row>
      <xdr:rowOff>33018</xdr:rowOff>
    </xdr:to>
    <xdr:sp macro="" textlink="">
      <xdr:nvSpPr>
        <xdr:cNvPr id="33" name="Ellipse 32">
          <a:extLst>
            <a:ext uri="{FF2B5EF4-FFF2-40B4-BE49-F238E27FC236}">
              <a16:creationId xmlns:a16="http://schemas.microsoft.com/office/drawing/2014/main" id="{556B6A2B-7C9A-4D6A-BBD8-3BD838DB6D2C}"/>
            </a:ext>
          </a:extLst>
        </xdr:cNvPr>
        <xdr:cNvSpPr/>
      </xdr:nvSpPr>
      <xdr:spPr>
        <a:xfrm>
          <a:off x="4056491" y="1876936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</a:t>
          </a:r>
        </a:p>
      </xdr:txBody>
    </xdr:sp>
    <xdr:clientData/>
  </xdr:twoCellAnchor>
  <xdr:twoCellAnchor>
    <xdr:from>
      <xdr:col>5</xdr:col>
      <xdr:colOff>246491</xdr:colOff>
      <xdr:row>11</xdr:row>
      <xdr:rowOff>95174</xdr:rowOff>
    </xdr:from>
    <xdr:to>
      <xdr:col>5</xdr:col>
      <xdr:colOff>408491</xdr:colOff>
      <xdr:row>12</xdr:row>
      <xdr:rowOff>73429</xdr:rowOff>
    </xdr:to>
    <xdr:sp macro="" textlink="">
      <xdr:nvSpPr>
        <xdr:cNvPr id="34" name="Ellipse 33">
          <a:extLst>
            <a:ext uri="{FF2B5EF4-FFF2-40B4-BE49-F238E27FC236}">
              <a16:creationId xmlns:a16="http://schemas.microsoft.com/office/drawing/2014/main" id="{2D3F40E0-4C62-4E8D-A442-F41CFBA0B5DD}"/>
            </a:ext>
          </a:extLst>
        </xdr:cNvPr>
        <xdr:cNvSpPr/>
      </xdr:nvSpPr>
      <xdr:spPr>
        <a:xfrm>
          <a:off x="4056491" y="2099565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</a:t>
          </a:r>
        </a:p>
      </xdr:txBody>
    </xdr:sp>
    <xdr:clientData/>
  </xdr:twoCellAnchor>
  <xdr:twoCellAnchor>
    <xdr:from>
      <xdr:col>5</xdr:col>
      <xdr:colOff>246491</xdr:colOff>
      <xdr:row>12</xdr:row>
      <xdr:rowOff>135587</xdr:rowOff>
    </xdr:from>
    <xdr:to>
      <xdr:col>5</xdr:col>
      <xdr:colOff>408491</xdr:colOff>
      <xdr:row>13</xdr:row>
      <xdr:rowOff>113843</xdr:rowOff>
    </xdr:to>
    <xdr:sp macro="" textlink="">
      <xdr:nvSpPr>
        <xdr:cNvPr id="35" name="Ellipse 34">
          <a:extLst>
            <a:ext uri="{FF2B5EF4-FFF2-40B4-BE49-F238E27FC236}">
              <a16:creationId xmlns:a16="http://schemas.microsoft.com/office/drawing/2014/main" id="{A275C798-3EF6-4A7E-96F2-4455DBCE99D8}"/>
            </a:ext>
          </a:extLst>
        </xdr:cNvPr>
        <xdr:cNvSpPr/>
      </xdr:nvSpPr>
      <xdr:spPr>
        <a:xfrm>
          <a:off x="4056491" y="2322196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</a:p>
      </xdr:txBody>
    </xdr:sp>
    <xdr:clientData/>
  </xdr:twoCellAnchor>
  <xdr:twoCellAnchor>
    <xdr:from>
      <xdr:col>5</xdr:col>
      <xdr:colOff>246491</xdr:colOff>
      <xdr:row>13</xdr:row>
      <xdr:rowOff>174471</xdr:rowOff>
    </xdr:from>
    <xdr:to>
      <xdr:col>5</xdr:col>
      <xdr:colOff>408491</xdr:colOff>
      <xdr:row>14</xdr:row>
      <xdr:rowOff>152727</xdr:rowOff>
    </xdr:to>
    <xdr:sp macro="" textlink="">
      <xdr:nvSpPr>
        <xdr:cNvPr id="36" name="Ellipse 35">
          <a:extLst>
            <a:ext uri="{FF2B5EF4-FFF2-40B4-BE49-F238E27FC236}">
              <a16:creationId xmlns:a16="http://schemas.microsoft.com/office/drawing/2014/main" id="{F322907B-DDB9-4D6C-81F5-7C1793F3A61F}"/>
            </a:ext>
          </a:extLst>
        </xdr:cNvPr>
        <xdr:cNvSpPr/>
      </xdr:nvSpPr>
      <xdr:spPr>
        <a:xfrm>
          <a:off x="4056491" y="2543297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</a:t>
          </a:r>
        </a:p>
      </xdr:txBody>
    </xdr:sp>
    <xdr:clientData/>
  </xdr:twoCellAnchor>
  <xdr:twoCellAnchor>
    <xdr:from>
      <xdr:col>5</xdr:col>
      <xdr:colOff>246491</xdr:colOff>
      <xdr:row>15</xdr:row>
      <xdr:rowOff>32667</xdr:rowOff>
    </xdr:from>
    <xdr:to>
      <xdr:col>5</xdr:col>
      <xdr:colOff>408491</xdr:colOff>
      <xdr:row>16</xdr:row>
      <xdr:rowOff>10923</xdr:rowOff>
    </xdr:to>
    <xdr:sp macro="" textlink="">
      <xdr:nvSpPr>
        <xdr:cNvPr id="37" name="Ellipse 36">
          <a:extLst>
            <a:ext uri="{FF2B5EF4-FFF2-40B4-BE49-F238E27FC236}">
              <a16:creationId xmlns:a16="http://schemas.microsoft.com/office/drawing/2014/main" id="{D2129C3E-422E-48D7-87C4-B7F7F1A42813}"/>
            </a:ext>
          </a:extLst>
        </xdr:cNvPr>
        <xdr:cNvSpPr/>
      </xdr:nvSpPr>
      <xdr:spPr>
        <a:xfrm>
          <a:off x="4056491" y="2765928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7</a:t>
          </a:r>
        </a:p>
      </xdr:txBody>
    </xdr:sp>
    <xdr:clientData/>
  </xdr:twoCellAnchor>
  <xdr:twoCellAnchor>
    <xdr:from>
      <xdr:col>5</xdr:col>
      <xdr:colOff>246491</xdr:colOff>
      <xdr:row>16</xdr:row>
      <xdr:rowOff>73080</xdr:rowOff>
    </xdr:from>
    <xdr:to>
      <xdr:col>5</xdr:col>
      <xdr:colOff>408491</xdr:colOff>
      <xdr:row>17</xdr:row>
      <xdr:rowOff>51334</xdr:rowOff>
    </xdr:to>
    <xdr:sp macro="" textlink="">
      <xdr:nvSpPr>
        <xdr:cNvPr id="38" name="Ellipse 37">
          <a:extLst>
            <a:ext uri="{FF2B5EF4-FFF2-40B4-BE49-F238E27FC236}">
              <a16:creationId xmlns:a16="http://schemas.microsoft.com/office/drawing/2014/main" id="{956881AF-5BAB-43B1-8707-3B2092F25F0A}"/>
            </a:ext>
          </a:extLst>
        </xdr:cNvPr>
        <xdr:cNvSpPr/>
      </xdr:nvSpPr>
      <xdr:spPr>
        <a:xfrm>
          <a:off x="4056491" y="2988558"/>
          <a:ext cx="162000" cy="160472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</a:t>
          </a:r>
        </a:p>
      </xdr:txBody>
    </xdr:sp>
    <xdr:clientData/>
  </xdr:twoCellAnchor>
  <xdr:twoCellAnchor>
    <xdr:from>
      <xdr:col>5</xdr:col>
      <xdr:colOff>246491</xdr:colOff>
      <xdr:row>17</xdr:row>
      <xdr:rowOff>113491</xdr:rowOff>
    </xdr:from>
    <xdr:to>
      <xdr:col>5</xdr:col>
      <xdr:colOff>408491</xdr:colOff>
      <xdr:row>18</xdr:row>
      <xdr:rowOff>91746</xdr:rowOff>
    </xdr:to>
    <xdr:sp macro="" textlink="">
      <xdr:nvSpPr>
        <xdr:cNvPr id="39" name="Ellipse 38">
          <a:extLst>
            <a:ext uri="{FF2B5EF4-FFF2-40B4-BE49-F238E27FC236}">
              <a16:creationId xmlns:a16="http://schemas.microsoft.com/office/drawing/2014/main" id="{1B6C577C-AFE3-413A-AFBF-639AFB45562A}"/>
            </a:ext>
          </a:extLst>
        </xdr:cNvPr>
        <xdr:cNvSpPr/>
      </xdr:nvSpPr>
      <xdr:spPr>
        <a:xfrm>
          <a:off x="4056491" y="3211187"/>
          <a:ext cx="162000" cy="160472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9</a:t>
          </a:r>
        </a:p>
      </xdr:txBody>
    </xdr:sp>
    <xdr:clientData/>
  </xdr:twoCellAnchor>
  <xdr:twoCellAnchor>
    <xdr:from>
      <xdr:col>5</xdr:col>
      <xdr:colOff>246491</xdr:colOff>
      <xdr:row>18</xdr:row>
      <xdr:rowOff>152372</xdr:rowOff>
    </xdr:from>
    <xdr:to>
      <xdr:col>5</xdr:col>
      <xdr:colOff>408491</xdr:colOff>
      <xdr:row>19</xdr:row>
      <xdr:rowOff>132155</xdr:rowOff>
    </xdr:to>
    <xdr:sp macro="" textlink="">
      <xdr:nvSpPr>
        <xdr:cNvPr id="40" name="Ellipse 39">
          <a:extLst>
            <a:ext uri="{FF2B5EF4-FFF2-40B4-BE49-F238E27FC236}">
              <a16:creationId xmlns:a16="http://schemas.microsoft.com/office/drawing/2014/main" id="{D987E747-8EEA-43CF-BE8B-403CA08A7B7A}"/>
            </a:ext>
          </a:extLst>
        </xdr:cNvPr>
        <xdr:cNvSpPr/>
      </xdr:nvSpPr>
      <xdr:spPr>
        <a:xfrm>
          <a:off x="4056491" y="3432285"/>
          <a:ext cx="162000" cy="162000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</a:t>
          </a:r>
        </a:p>
      </xdr:txBody>
    </xdr:sp>
    <xdr:clientData/>
  </xdr:twoCellAnchor>
  <xdr:twoCellAnchor>
    <xdr:from>
      <xdr:col>5</xdr:col>
      <xdr:colOff>647486</xdr:colOff>
      <xdr:row>7</xdr:row>
      <xdr:rowOff>156154</xdr:rowOff>
    </xdr:from>
    <xdr:to>
      <xdr:col>6</xdr:col>
      <xdr:colOff>47486</xdr:colOff>
      <xdr:row>8</xdr:row>
      <xdr:rowOff>135937</xdr:rowOff>
    </xdr:to>
    <xdr:sp macro="" textlink="">
      <xdr:nvSpPr>
        <xdr:cNvPr id="41" name="Ellipse 40">
          <a:extLst>
            <a:ext uri="{FF2B5EF4-FFF2-40B4-BE49-F238E27FC236}">
              <a16:creationId xmlns:a16="http://schemas.microsoft.com/office/drawing/2014/main" id="{88524F60-2634-46ED-A812-8D75D72E31E9}"/>
            </a:ext>
          </a:extLst>
        </xdr:cNvPr>
        <xdr:cNvSpPr/>
      </xdr:nvSpPr>
      <xdr:spPr>
        <a:xfrm>
          <a:off x="4457486" y="1431676"/>
          <a:ext cx="162000" cy="162000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</a:t>
          </a:r>
        </a:p>
      </xdr:txBody>
    </xdr:sp>
    <xdr:clientData/>
  </xdr:twoCellAnchor>
  <xdr:twoCellAnchor>
    <xdr:from>
      <xdr:col>5</xdr:col>
      <xdr:colOff>647486</xdr:colOff>
      <xdr:row>9</xdr:row>
      <xdr:rowOff>14349</xdr:rowOff>
    </xdr:from>
    <xdr:to>
      <xdr:col>6</xdr:col>
      <xdr:colOff>47486</xdr:colOff>
      <xdr:row>9</xdr:row>
      <xdr:rowOff>174821</xdr:rowOff>
    </xdr:to>
    <xdr:sp macro="" textlink="">
      <xdr:nvSpPr>
        <xdr:cNvPr id="42" name="Ellipse 41">
          <a:extLst>
            <a:ext uri="{FF2B5EF4-FFF2-40B4-BE49-F238E27FC236}">
              <a16:creationId xmlns:a16="http://schemas.microsoft.com/office/drawing/2014/main" id="{7274DF10-1B21-4B75-9CB6-BEA8C16F3241}"/>
            </a:ext>
          </a:extLst>
        </xdr:cNvPr>
        <xdr:cNvSpPr/>
      </xdr:nvSpPr>
      <xdr:spPr>
        <a:xfrm>
          <a:off x="4457486" y="1654306"/>
          <a:ext cx="162000" cy="160472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12</a:t>
          </a:r>
        </a:p>
      </xdr:txBody>
    </xdr:sp>
    <xdr:clientData/>
  </xdr:twoCellAnchor>
  <xdr:twoCellAnchor>
    <xdr:from>
      <xdr:col>5</xdr:col>
      <xdr:colOff>647486</xdr:colOff>
      <xdr:row>10</xdr:row>
      <xdr:rowOff>54762</xdr:rowOff>
    </xdr:from>
    <xdr:to>
      <xdr:col>6</xdr:col>
      <xdr:colOff>47486</xdr:colOff>
      <xdr:row>11</xdr:row>
      <xdr:rowOff>33018</xdr:rowOff>
    </xdr:to>
    <xdr:sp macro="" textlink="">
      <xdr:nvSpPr>
        <xdr:cNvPr id="43" name="Ellipse 42">
          <a:extLst>
            <a:ext uri="{FF2B5EF4-FFF2-40B4-BE49-F238E27FC236}">
              <a16:creationId xmlns:a16="http://schemas.microsoft.com/office/drawing/2014/main" id="{B6D92E26-89F7-44E7-81CB-5677896A32E1}"/>
            </a:ext>
          </a:extLst>
        </xdr:cNvPr>
        <xdr:cNvSpPr/>
      </xdr:nvSpPr>
      <xdr:spPr>
        <a:xfrm>
          <a:off x="4457486" y="1876936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13</a:t>
          </a:r>
        </a:p>
      </xdr:txBody>
    </xdr:sp>
    <xdr:clientData/>
  </xdr:twoCellAnchor>
  <xdr:twoCellAnchor>
    <xdr:from>
      <xdr:col>5</xdr:col>
      <xdr:colOff>647486</xdr:colOff>
      <xdr:row>11</xdr:row>
      <xdr:rowOff>95174</xdr:rowOff>
    </xdr:from>
    <xdr:to>
      <xdr:col>6</xdr:col>
      <xdr:colOff>47486</xdr:colOff>
      <xdr:row>12</xdr:row>
      <xdr:rowOff>73429</xdr:rowOff>
    </xdr:to>
    <xdr:sp macro="" textlink="">
      <xdr:nvSpPr>
        <xdr:cNvPr id="44" name="Ellipse 43">
          <a:extLst>
            <a:ext uri="{FF2B5EF4-FFF2-40B4-BE49-F238E27FC236}">
              <a16:creationId xmlns:a16="http://schemas.microsoft.com/office/drawing/2014/main" id="{DC8CCED4-9736-4149-902B-9FC827A2D4A6}"/>
            </a:ext>
          </a:extLst>
        </xdr:cNvPr>
        <xdr:cNvSpPr/>
      </xdr:nvSpPr>
      <xdr:spPr>
        <a:xfrm>
          <a:off x="4457486" y="2099565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14</a:t>
          </a:r>
        </a:p>
      </xdr:txBody>
    </xdr:sp>
    <xdr:clientData/>
  </xdr:twoCellAnchor>
  <xdr:twoCellAnchor>
    <xdr:from>
      <xdr:col>5</xdr:col>
      <xdr:colOff>647486</xdr:colOff>
      <xdr:row>12</xdr:row>
      <xdr:rowOff>135587</xdr:rowOff>
    </xdr:from>
    <xdr:to>
      <xdr:col>6</xdr:col>
      <xdr:colOff>47486</xdr:colOff>
      <xdr:row>13</xdr:row>
      <xdr:rowOff>113843</xdr:rowOff>
    </xdr:to>
    <xdr:sp macro="" textlink="">
      <xdr:nvSpPr>
        <xdr:cNvPr id="45" name="Ellipse 44">
          <a:extLst>
            <a:ext uri="{FF2B5EF4-FFF2-40B4-BE49-F238E27FC236}">
              <a16:creationId xmlns:a16="http://schemas.microsoft.com/office/drawing/2014/main" id="{113CA08B-5D60-4A98-B3F8-E982A750A3EA}"/>
            </a:ext>
          </a:extLst>
        </xdr:cNvPr>
        <xdr:cNvSpPr/>
      </xdr:nvSpPr>
      <xdr:spPr>
        <a:xfrm>
          <a:off x="4457486" y="2322196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15</a:t>
          </a:r>
        </a:p>
      </xdr:txBody>
    </xdr:sp>
    <xdr:clientData/>
  </xdr:twoCellAnchor>
  <xdr:twoCellAnchor>
    <xdr:from>
      <xdr:col>5</xdr:col>
      <xdr:colOff>647486</xdr:colOff>
      <xdr:row>13</xdr:row>
      <xdr:rowOff>174471</xdr:rowOff>
    </xdr:from>
    <xdr:to>
      <xdr:col>6</xdr:col>
      <xdr:colOff>47486</xdr:colOff>
      <xdr:row>14</xdr:row>
      <xdr:rowOff>152727</xdr:rowOff>
    </xdr:to>
    <xdr:sp macro="" textlink="">
      <xdr:nvSpPr>
        <xdr:cNvPr id="46" name="Ellipse 45">
          <a:extLst>
            <a:ext uri="{FF2B5EF4-FFF2-40B4-BE49-F238E27FC236}">
              <a16:creationId xmlns:a16="http://schemas.microsoft.com/office/drawing/2014/main" id="{F4B39352-74A9-4649-A1FF-4757F87E4B15}"/>
            </a:ext>
          </a:extLst>
        </xdr:cNvPr>
        <xdr:cNvSpPr/>
      </xdr:nvSpPr>
      <xdr:spPr>
        <a:xfrm>
          <a:off x="4457486" y="2543297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16</a:t>
          </a:r>
        </a:p>
      </xdr:txBody>
    </xdr:sp>
    <xdr:clientData/>
  </xdr:twoCellAnchor>
  <xdr:twoCellAnchor>
    <xdr:from>
      <xdr:col>5</xdr:col>
      <xdr:colOff>647486</xdr:colOff>
      <xdr:row>15</xdr:row>
      <xdr:rowOff>32667</xdr:rowOff>
    </xdr:from>
    <xdr:to>
      <xdr:col>6</xdr:col>
      <xdr:colOff>47486</xdr:colOff>
      <xdr:row>16</xdr:row>
      <xdr:rowOff>10923</xdr:rowOff>
    </xdr:to>
    <xdr:sp macro="" textlink="">
      <xdr:nvSpPr>
        <xdr:cNvPr id="47" name="Ellipse 46">
          <a:extLst>
            <a:ext uri="{FF2B5EF4-FFF2-40B4-BE49-F238E27FC236}">
              <a16:creationId xmlns:a16="http://schemas.microsoft.com/office/drawing/2014/main" id="{16F13BEC-2CAA-48CA-8CDD-D734164DD505}"/>
            </a:ext>
          </a:extLst>
        </xdr:cNvPr>
        <xdr:cNvSpPr/>
      </xdr:nvSpPr>
      <xdr:spPr>
        <a:xfrm>
          <a:off x="4457486" y="2765928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17</a:t>
          </a:r>
        </a:p>
      </xdr:txBody>
    </xdr:sp>
    <xdr:clientData/>
  </xdr:twoCellAnchor>
  <xdr:twoCellAnchor>
    <xdr:from>
      <xdr:col>5</xdr:col>
      <xdr:colOff>647486</xdr:colOff>
      <xdr:row>16</xdr:row>
      <xdr:rowOff>73080</xdr:rowOff>
    </xdr:from>
    <xdr:to>
      <xdr:col>6</xdr:col>
      <xdr:colOff>47486</xdr:colOff>
      <xdr:row>17</xdr:row>
      <xdr:rowOff>51334</xdr:rowOff>
    </xdr:to>
    <xdr:sp macro="" textlink="">
      <xdr:nvSpPr>
        <xdr:cNvPr id="48" name="Ellipse 47">
          <a:extLst>
            <a:ext uri="{FF2B5EF4-FFF2-40B4-BE49-F238E27FC236}">
              <a16:creationId xmlns:a16="http://schemas.microsoft.com/office/drawing/2014/main" id="{E52D8019-FF66-4000-ACD7-2D649575B57C}"/>
            </a:ext>
          </a:extLst>
        </xdr:cNvPr>
        <xdr:cNvSpPr/>
      </xdr:nvSpPr>
      <xdr:spPr>
        <a:xfrm>
          <a:off x="4457486" y="2988558"/>
          <a:ext cx="162000" cy="160472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18</a:t>
          </a:r>
        </a:p>
      </xdr:txBody>
    </xdr:sp>
    <xdr:clientData/>
  </xdr:twoCellAnchor>
  <xdr:twoCellAnchor>
    <xdr:from>
      <xdr:col>5</xdr:col>
      <xdr:colOff>647486</xdr:colOff>
      <xdr:row>17</xdr:row>
      <xdr:rowOff>113491</xdr:rowOff>
    </xdr:from>
    <xdr:to>
      <xdr:col>6</xdr:col>
      <xdr:colOff>47486</xdr:colOff>
      <xdr:row>18</xdr:row>
      <xdr:rowOff>91746</xdr:rowOff>
    </xdr:to>
    <xdr:sp macro="" textlink="">
      <xdr:nvSpPr>
        <xdr:cNvPr id="49" name="Ellipse 48">
          <a:extLst>
            <a:ext uri="{FF2B5EF4-FFF2-40B4-BE49-F238E27FC236}">
              <a16:creationId xmlns:a16="http://schemas.microsoft.com/office/drawing/2014/main" id="{CE986034-D992-4EDA-BAB4-DE398E596B3E}"/>
            </a:ext>
          </a:extLst>
        </xdr:cNvPr>
        <xdr:cNvSpPr/>
      </xdr:nvSpPr>
      <xdr:spPr>
        <a:xfrm>
          <a:off x="4457486" y="3211187"/>
          <a:ext cx="162000" cy="160472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19</a:t>
          </a:r>
        </a:p>
      </xdr:txBody>
    </xdr:sp>
    <xdr:clientData/>
  </xdr:twoCellAnchor>
  <xdr:twoCellAnchor>
    <xdr:from>
      <xdr:col>5</xdr:col>
      <xdr:colOff>647486</xdr:colOff>
      <xdr:row>18</xdr:row>
      <xdr:rowOff>152372</xdr:rowOff>
    </xdr:from>
    <xdr:to>
      <xdr:col>6</xdr:col>
      <xdr:colOff>47486</xdr:colOff>
      <xdr:row>19</xdr:row>
      <xdr:rowOff>132155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EF86010D-E4BA-4E3B-89DF-71117CC5EFB0}"/>
            </a:ext>
          </a:extLst>
        </xdr:cNvPr>
        <xdr:cNvSpPr/>
      </xdr:nvSpPr>
      <xdr:spPr>
        <a:xfrm>
          <a:off x="4457486" y="3432285"/>
          <a:ext cx="162000" cy="162000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20</a:t>
          </a:r>
        </a:p>
      </xdr:txBody>
    </xdr:sp>
    <xdr:clientData/>
  </xdr:twoCellAnchor>
  <xdr:twoCellAnchor>
    <xdr:from>
      <xdr:col>6</xdr:col>
      <xdr:colOff>291886</xdr:colOff>
      <xdr:row>7</xdr:row>
      <xdr:rowOff>156154</xdr:rowOff>
    </xdr:from>
    <xdr:to>
      <xdr:col>6</xdr:col>
      <xdr:colOff>453886</xdr:colOff>
      <xdr:row>8</xdr:row>
      <xdr:rowOff>135937</xdr:rowOff>
    </xdr:to>
    <xdr:sp macro="" textlink="">
      <xdr:nvSpPr>
        <xdr:cNvPr id="51" name="Ellipse 50">
          <a:extLst>
            <a:ext uri="{FF2B5EF4-FFF2-40B4-BE49-F238E27FC236}">
              <a16:creationId xmlns:a16="http://schemas.microsoft.com/office/drawing/2014/main" id="{AEAFDCD4-564F-4B8E-A6D8-15D9C14F8BB1}"/>
            </a:ext>
          </a:extLst>
        </xdr:cNvPr>
        <xdr:cNvSpPr/>
      </xdr:nvSpPr>
      <xdr:spPr>
        <a:xfrm>
          <a:off x="4863886" y="1431676"/>
          <a:ext cx="162000" cy="162000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21</a:t>
          </a:r>
        </a:p>
      </xdr:txBody>
    </xdr:sp>
    <xdr:clientData/>
  </xdr:twoCellAnchor>
  <xdr:twoCellAnchor>
    <xdr:from>
      <xdr:col>6</xdr:col>
      <xdr:colOff>291886</xdr:colOff>
      <xdr:row>9</xdr:row>
      <xdr:rowOff>14349</xdr:rowOff>
    </xdr:from>
    <xdr:to>
      <xdr:col>6</xdr:col>
      <xdr:colOff>453886</xdr:colOff>
      <xdr:row>9</xdr:row>
      <xdr:rowOff>174821</xdr:rowOff>
    </xdr:to>
    <xdr:sp macro="" textlink="">
      <xdr:nvSpPr>
        <xdr:cNvPr id="52" name="Ellipse 51">
          <a:extLst>
            <a:ext uri="{FF2B5EF4-FFF2-40B4-BE49-F238E27FC236}">
              <a16:creationId xmlns:a16="http://schemas.microsoft.com/office/drawing/2014/main" id="{11DABC67-A761-4C8D-A9A4-98AD253E2A64}"/>
            </a:ext>
          </a:extLst>
        </xdr:cNvPr>
        <xdr:cNvSpPr/>
      </xdr:nvSpPr>
      <xdr:spPr>
        <a:xfrm>
          <a:off x="4863886" y="1654306"/>
          <a:ext cx="162000" cy="160472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22</a:t>
          </a:r>
        </a:p>
      </xdr:txBody>
    </xdr:sp>
    <xdr:clientData/>
  </xdr:twoCellAnchor>
  <xdr:twoCellAnchor>
    <xdr:from>
      <xdr:col>6</xdr:col>
      <xdr:colOff>291886</xdr:colOff>
      <xdr:row>10</xdr:row>
      <xdr:rowOff>54762</xdr:rowOff>
    </xdr:from>
    <xdr:to>
      <xdr:col>6</xdr:col>
      <xdr:colOff>453886</xdr:colOff>
      <xdr:row>11</xdr:row>
      <xdr:rowOff>33018</xdr:rowOff>
    </xdr:to>
    <xdr:sp macro="" textlink="">
      <xdr:nvSpPr>
        <xdr:cNvPr id="53" name="Ellipse 52">
          <a:extLst>
            <a:ext uri="{FF2B5EF4-FFF2-40B4-BE49-F238E27FC236}">
              <a16:creationId xmlns:a16="http://schemas.microsoft.com/office/drawing/2014/main" id="{B39FD10D-B40B-4F9C-A5AF-63A637F1082E}"/>
            </a:ext>
          </a:extLst>
        </xdr:cNvPr>
        <xdr:cNvSpPr/>
      </xdr:nvSpPr>
      <xdr:spPr>
        <a:xfrm>
          <a:off x="4863886" y="1876936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23</a:t>
          </a:r>
        </a:p>
      </xdr:txBody>
    </xdr:sp>
    <xdr:clientData/>
  </xdr:twoCellAnchor>
  <xdr:twoCellAnchor>
    <xdr:from>
      <xdr:col>6</xdr:col>
      <xdr:colOff>291886</xdr:colOff>
      <xdr:row>11</xdr:row>
      <xdr:rowOff>95174</xdr:rowOff>
    </xdr:from>
    <xdr:to>
      <xdr:col>6</xdr:col>
      <xdr:colOff>453886</xdr:colOff>
      <xdr:row>12</xdr:row>
      <xdr:rowOff>73429</xdr:rowOff>
    </xdr:to>
    <xdr:sp macro="" textlink="">
      <xdr:nvSpPr>
        <xdr:cNvPr id="54" name="Ellipse 53">
          <a:extLst>
            <a:ext uri="{FF2B5EF4-FFF2-40B4-BE49-F238E27FC236}">
              <a16:creationId xmlns:a16="http://schemas.microsoft.com/office/drawing/2014/main" id="{24A63FAD-36C8-4A0B-BD7D-7A3E1DE6D306}"/>
            </a:ext>
          </a:extLst>
        </xdr:cNvPr>
        <xdr:cNvSpPr/>
      </xdr:nvSpPr>
      <xdr:spPr>
        <a:xfrm>
          <a:off x="4863886" y="2099565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24</a:t>
          </a:r>
        </a:p>
      </xdr:txBody>
    </xdr:sp>
    <xdr:clientData/>
  </xdr:twoCellAnchor>
  <xdr:twoCellAnchor>
    <xdr:from>
      <xdr:col>6</xdr:col>
      <xdr:colOff>291886</xdr:colOff>
      <xdr:row>12</xdr:row>
      <xdr:rowOff>135587</xdr:rowOff>
    </xdr:from>
    <xdr:to>
      <xdr:col>6</xdr:col>
      <xdr:colOff>453886</xdr:colOff>
      <xdr:row>13</xdr:row>
      <xdr:rowOff>113843</xdr:rowOff>
    </xdr:to>
    <xdr:sp macro="" textlink="">
      <xdr:nvSpPr>
        <xdr:cNvPr id="55" name="Ellipse 54">
          <a:extLst>
            <a:ext uri="{FF2B5EF4-FFF2-40B4-BE49-F238E27FC236}">
              <a16:creationId xmlns:a16="http://schemas.microsoft.com/office/drawing/2014/main" id="{0B0F6318-5880-4E5E-9BFE-23E87E05BF2A}"/>
            </a:ext>
          </a:extLst>
        </xdr:cNvPr>
        <xdr:cNvSpPr/>
      </xdr:nvSpPr>
      <xdr:spPr>
        <a:xfrm>
          <a:off x="4863886" y="2322196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25</a:t>
          </a:r>
        </a:p>
      </xdr:txBody>
    </xdr:sp>
    <xdr:clientData/>
  </xdr:twoCellAnchor>
  <xdr:twoCellAnchor>
    <xdr:from>
      <xdr:col>6</xdr:col>
      <xdr:colOff>291886</xdr:colOff>
      <xdr:row>13</xdr:row>
      <xdr:rowOff>174471</xdr:rowOff>
    </xdr:from>
    <xdr:to>
      <xdr:col>6</xdr:col>
      <xdr:colOff>453886</xdr:colOff>
      <xdr:row>14</xdr:row>
      <xdr:rowOff>152727</xdr:rowOff>
    </xdr:to>
    <xdr:sp macro="" textlink="">
      <xdr:nvSpPr>
        <xdr:cNvPr id="56" name="Ellipse 55">
          <a:extLst>
            <a:ext uri="{FF2B5EF4-FFF2-40B4-BE49-F238E27FC236}">
              <a16:creationId xmlns:a16="http://schemas.microsoft.com/office/drawing/2014/main" id="{73A88B76-D638-4394-837B-6EECAAD8CB92}"/>
            </a:ext>
          </a:extLst>
        </xdr:cNvPr>
        <xdr:cNvSpPr/>
      </xdr:nvSpPr>
      <xdr:spPr>
        <a:xfrm>
          <a:off x="4863886" y="2543297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26</a:t>
          </a:r>
        </a:p>
      </xdr:txBody>
    </xdr:sp>
    <xdr:clientData/>
  </xdr:twoCellAnchor>
  <xdr:twoCellAnchor>
    <xdr:from>
      <xdr:col>6</xdr:col>
      <xdr:colOff>291886</xdr:colOff>
      <xdr:row>15</xdr:row>
      <xdr:rowOff>32667</xdr:rowOff>
    </xdr:from>
    <xdr:to>
      <xdr:col>6</xdr:col>
      <xdr:colOff>453886</xdr:colOff>
      <xdr:row>16</xdr:row>
      <xdr:rowOff>10923</xdr:rowOff>
    </xdr:to>
    <xdr:sp macro="" textlink="">
      <xdr:nvSpPr>
        <xdr:cNvPr id="57" name="Ellipse 56">
          <a:extLst>
            <a:ext uri="{FF2B5EF4-FFF2-40B4-BE49-F238E27FC236}">
              <a16:creationId xmlns:a16="http://schemas.microsoft.com/office/drawing/2014/main" id="{CDFEB2CF-E7BF-4A3D-8127-0A5F88E782FA}"/>
            </a:ext>
          </a:extLst>
        </xdr:cNvPr>
        <xdr:cNvSpPr/>
      </xdr:nvSpPr>
      <xdr:spPr>
        <a:xfrm>
          <a:off x="4863886" y="2765928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27</a:t>
          </a:r>
        </a:p>
      </xdr:txBody>
    </xdr:sp>
    <xdr:clientData/>
  </xdr:twoCellAnchor>
  <xdr:twoCellAnchor>
    <xdr:from>
      <xdr:col>6</xdr:col>
      <xdr:colOff>291886</xdr:colOff>
      <xdr:row>16</xdr:row>
      <xdr:rowOff>73080</xdr:rowOff>
    </xdr:from>
    <xdr:to>
      <xdr:col>6</xdr:col>
      <xdr:colOff>453886</xdr:colOff>
      <xdr:row>17</xdr:row>
      <xdr:rowOff>51334</xdr:rowOff>
    </xdr:to>
    <xdr:sp macro="" textlink="">
      <xdr:nvSpPr>
        <xdr:cNvPr id="58" name="Ellipse 57">
          <a:extLst>
            <a:ext uri="{FF2B5EF4-FFF2-40B4-BE49-F238E27FC236}">
              <a16:creationId xmlns:a16="http://schemas.microsoft.com/office/drawing/2014/main" id="{62CEBF78-B20A-4B0B-8D3C-A3B69C4848B9}"/>
            </a:ext>
          </a:extLst>
        </xdr:cNvPr>
        <xdr:cNvSpPr/>
      </xdr:nvSpPr>
      <xdr:spPr>
        <a:xfrm>
          <a:off x="4863886" y="2988558"/>
          <a:ext cx="162000" cy="160472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28</a:t>
          </a:r>
        </a:p>
      </xdr:txBody>
    </xdr:sp>
    <xdr:clientData/>
  </xdr:twoCellAnchor>
  <xdr:twoCellAnchor>
    <xdr:from>
      <xdr:col>6</xdr:col>
      <xdr:colOff>291886</xdr:colOff>
      <xdr:row>17</xdr:row>
      <xdr:rowOff>113491</xdr:rowOff>
    </xdr:from>
    <xdr:to>
      <xdr:col>6</xdr:col>
      <xdr:colOff>453886</xdr:colOff>
      <xdr:row>18</xdr:row>
      <xdr:rowOff>91746</xdr:rowOff>
    </xdr:to>
    <xdr:sp macro="" textlink="">
      <xdr:nvSpPr>
        <xdr:cNvPr id="59" name="Ellipse 58">
          <a:extLst>
            <a:ext uri="{FF2B5EF4-FFF2-40B4-BE49-F238E27FC236}">
              <a16:creationId xmlns:a16="http://schemas.microsoft.com/office/drawing/2014/main" id="{0DAB22D8-5554-4630-BEF7-3DC35DD9F986}"/>
            </a:ext>
          </a:extLst>
        </xdr:cNvPr>
        <xdr:cNvSpPr/>
      </xdr:nvSpPr>
      <xdr:spPr>
        <a:xfrm>
          <a:off x="4863886" y="3211187"/>
          <a:ext cx="162000" cy="160472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29</a:t>
          </a:r>
        </a:p>
      </xdr:txBody>
    </xdr:sp>
    <xdr:clientData/>
  </xdr:twoCellAnchor>
  <xdr:twoCellAnchor>
    <xdr:from>
      <xdr:col>6</xdr:col>
      <xdr:colOff>291886</xdr:colOff>
      <xdr:row>18</xdr:row>
      <xdr:rowOff>152372</xdr:rowOff>
    </xdr:from>
    <xdr:to>
      <xdr:col>6</xdr:col>
      <xdr:colOff>453886</xdr:colOff>
      <xdr:row>19</xdr:row>
      <xdr:rowOff>132155</xdr:rowOff>
    </xdr:to>
    <xdr:sp macro="" textlink="">
      <xdr:nvSpPr>
        <xdr:cNvPr id="60" name="Ellipse 59">
          <a:extLst>
            <a:ext uri="{FF2B5EF4-FFF2-40B4-BE49-F238E27FC236}">
              <a16:creationId xmlns:a16="http://schemas.microsoft.com/office/drawing/2014/main" id="{1F53A079-AAE1-4C9C-B158-0FD817ECBF7F}"/>
            </a:ext>
          </a:extLst>
        </xdr:cNvPr>
        <xdr:cNvSpPr/>
      </xdr:nvSpPr>
      <xdr:spPr>
        <a:xfrm>
          <a:off x="4863886" y="3432285"/>
          <a:ext cx="162000" cy="162000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30</a:t>
          </a:r>
        </a:p>
      </xdr:txBody>
    </xdr:sp>
    <xdr:clientData/>
  </xdr:twoCellAnchor>
  <xdr:twoCellAnchor>
    <xdr:from>
      <xdr:col>6</xdr:col>
      <xdr:colOff>676669</xdr:colOff>
      <xdr:row>7</xdr:row>
      <xdr:rowOff>156154</xdr:rowOff>
    </xdr:from>
    <xdr:to>
      <xdr:col>7</xdr:col>
      <xdr:colOff>76669</xdr:colOff>
      <xdr:row>8</xdr:row>
      <xdr:rowOff>135937</xdr:rowOff>
    </xdr:to>
    <xdr:sp macro="" textlink="">
      <xdr:nvSpPr>
        <xdr:cNvPr id="61" name="Ellipse 60">
          <a:extLst>
            <a:ext uri="{FF2B5EF4-FFF2-40B4-BE49-F238E27FC236}">
              <a16:creationId xmlns:a16="http://schemas.microsoft.com/office/drawing/2014/main" id="{C0D8F3F9-3DA2-4DD1-8AED-6B9A1561ECA8}"/>
            </a:ext>
          </a:extLst>
        </xdr:cNvPr>
        <xdr:cNvSpPr/>
      </xdr:nvSpPr>
      <xdr:spPr>
        <a:xfrm>
          <a:off x="5248669" y="1431676"/>
          <a:ext cx="162000" cy="162000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31</a:t>
          </a:r>
        </a:p>
      </xdr:txBody>
    </xdr:sp>
    <xdr:clientData/>
  </xdr:twoCellAnchor>
  <xdr:twoCellAnchor>
    <xdr:from>
      <xdr:col>6</xdr:col>
      <xdr:colOff>676669</xdr:colOff>
      <xdr:row>9</xdr:row>
      <xdr:rowOff>14349</xdr:rowOff>
    </xdr:from>
    <xdr:to>
      <xdr:col>7</xdr:col>
      <xdr:colOff>76669</xdr:colOff>
      <xdr:row>9</xdr:row>
      <xdr:rowOff>174821</xdr:rowOff>
    </xdr:to>
    <xdr:sp macro="" textlink="">
      <xdr:nvSpPr>
        <xdr:cNvPr id="62" name="Ellipse 61">
          <a:extLst>
            <a:ext uri="{FF2B5EF4-FFF2-40B4-BE49-F238E27FC236}">
              <a16:creationId xmlns:a16="http://schemas.microsoft.com/office/drawing/2014/main" id="{01CA990E-43DD-4EE7-AE7A-7A19C86944E2}"/>
            </a:ext>
          </a:extLst>
        </xdr:cNvPr>
        <xdr:cNvSpPr/>
      </xdr:nvSpPr>
      <xdr:spPr>
        <a:xfrm>
          <a:off x="5248669" y="1654306"/>
          <a:ext cx="162000" cy="160472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32</a:t>
          </a:r>
        </a:p>
      </xdr:txBody>
    </xdr:sp>
    <xdr:clientData/>
  </xdr:twoCellAnchor>
  <xdr:twoCellAnchor>
    <xdr:from>
      <xdr:col>6</xdr:col>
      <xdr:colOff>676669</xdr:colOff>
      <xdr:row>10</xdr:row>
      <xdr:rowOff>54762</xdr:rowOff>
    </xdr:from>
    <xdr:to>
      <xdr:col>7</xdr:col>
      <xdr:colOff>76669</xdr:colOff>
      <xdr:row>11</xdr:row>
      <xdr:rowOff>33018</xdr:rowOff>
    </xdr:to>
    <xdr:sp macro="" textlink="">
      <xdr:nvSpPr>
        <xdr:cNvPr id="63" name="Ellipse 62">
          <a:extLst>
            <a:ext uri="{FF2B5EF4-FFF2-40B4-BE49-F238E27FC236}">
              <a16:creationId xmlns:a16="http://schemas.microsoft.com/office/drawing/2014/main" id="{D5E1CFD9-5020-4D88-AFAB-410B75CBD803}"/>
            </a:ext>
          </a:extLst>
        </xdr:cNvPr>
        <xdr:cNvSpPr/>
      </xdr:nvSpPr>
      <xdr:spPr>
        <a:xfrm>
          <a:off x="5248669" y="1876936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33</a:t>
          </a:r>
        </a:p>
      </xdr:txBody>
    </xdr:sp>
    <xdr:clientData/>
  </xdr:twoCellAnchor>
  <xdr:twoCellAnchor>
    <xdr:from>
      <xdr:col>6</xdr:col>
      <xdr:colOff>676669</xdr:colOff>
      <xdr:row>11</xdr:row>
      <xdr:rowOff>95174</xdr:rowOff>
    </xdr:from>
    <xdr:to>
      <xdr:col>7</xdr:col>
      <xdr:colOff>76669</xdr:colOff>
      <xdr:row>12</xdr:row>
      <xdr:rowOff>73429</xdr:rowOff>
    </xdr:to>
    <xdr:sp macro="" textlink="">
      <xdr:nvSpPr>
        <xdr:cNvPr id="64" name="Ellipse 63">
          <a:extLst>
            <a:ext uri="{FF2B5EF4-FFF2-40B4-BE49-F238E27FC236}">
              <a16:creationId xmlns:a16="http://schemas.microsoft.com/office/drawing/2014/main" id="{E870B7C6-64B9-41CC-AFCD-D99528BDEDC9}"/>
            </a:ext>
          </a:extLst>
        </xdr:cNvPr>
        <xdr:cNvSpPr/>
      </xdr:nvSpPr>
      <xdr:spPr>
        <a:xfrm>
          <a:off x="5248669" y="2099565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34</a:t>
          </a:r>
        </a:p>
      </xdr:txBody>
    </xdr:sp>
    <xdr:clientData/>
  </xdr:twoCellAnchor>
  <xdr:twoCellAnchor>
    <xdr:from>
      <xdr:col>6</xdr:col>
      <xdr:colOff>676669</xdr:colOff>
      <xdr:row>12</xdr:row>
      <xdr:rowOff>135587</xdr:rowOff>
    </xdr:from>
    <xdr:to>
      <xdr:col>7</xdr:col>
      <xdr:colOff>76669</xdr:colOff>
      <xdr:row>13</xdr:row>
      <xdr:rowOff>113843</xdr:rowOff>
    </xdr:to>
    <xdr:sp macro="" textlink="">
      <xdr:nvSpPr>
        <xdr:cNvPr id="65" name="Ellipse 64">
          <a:extLst>
            <a:ext uri="{FF2B5EF4-FFF2-40B4-BE49-F238E27FC236}">
              <a16:creationId xmlns:a16="http://schemas.microsoft.com/office/drawing/2014/main" id="{E5A9324A-3854-4EE9-BE90-0A87D453F088}"/>
            </a:ext>
          </a:extLst>
        </xdr:cNvPr>
        <xdr:cNvSpPr/>
      </xdr:nvSpPr>
      <xdr:spPr>
        <a:xfrm>
          <a:off x="5248669" y="2322196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35</a:t>
          </a:r>
        </a:p>
      </xdr:txBody>
    </xdr:sp>
    <xdr:clientData/>
  </xdr:twoCellAnchor>
  <xdr:twoCellAnchor>
    <xdr:from>
      <xdr:col>6</xdr:col>
      <xdr:colOff>676669</xdr:colOff>
      <xdr:row>13</xdr:row>
      <xdr:rowOff>174471</xdr:rowOff>
    </xdr:from>
    <xdr:to>
      <xdr:col>7</xdr:col>
      <xdr:colOff>76669</xdr:colOff>
      <xdr:row>14</xdr:row>
      <xdr:rowOff>152727</xdr:rowOff>
    </xdr:to>
    <xdr:sp macro="" textlink="">
      <xdr:nvSpPr>
        <xdr:cNvPr id="66" name="Ellipse 65">
          <a:extLst>
            <a:ext uri="{FF2B5EF4-FFF2-40B4-BE49-F238E27FC236}">
              <a16:creationId xmlns:a16="http://schemas.microsoft.com/office/drawing/2014/main" id="{B5065F0B-629C-41C7-AC86-635FA31D4F74}"/>
            </a:ext>
          </a:extLst>
        </xdr:cNvPr>
        <xdr:cNvSpPr/>
      </xdr:nvSpPr>
      <xdr:spPr>
        <a:xfrm>
          <a:off x="5248669" y="2543297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36</a:t>
          </a:r>
        </a:p>
      </xdr:txBody>
    </xdr:sp>
    <xdr:clientData/>
  </xdr:twoCellAnchor>
  <xdr:twoCellAnchor>
    <xdr:from>
      <xdr:col>6</xdr:col>
      <xdr:colOff>676669</xdr:colOff>
      <xdr:row>15</xdr:row>
      <xdr:rowOff>32667</xdr:rowOff>
    </xdr:from>
    <xdr:to>
      <xdr:col>7</xdr:col>
      <xdr:colOff>76669</xdr:colOff>
      <xdr:row>16</xdr:row>
      <xdr:rowOff>10923</xdr:rowOff>
    </xdr:to>
    <xdr:sp macro="" textlink="">
      <xdr:nvSpPr>
        <xdr:cNvPr id="67" name="Ellipse 66">
          <a:extLst>
            <a:ext uri="{FF2B5EF4-FFF2-40B4-BE49-F238E27FC236}">
              <a16:creationId xmlns:a16="http://schemas.microsoft.com/office/drawing/2014/main" id="{1332576F-A88D-48F9-9E7B-05143A87DF8B}"/>
            </a:ext>
          </a:extLst>
        </xdr:cNvPr>
        <xdr:cNvSpPr/>
      </xdr:nvSpPr>
      <xdr:spPr>
        <a:xfrm>
          <a:off x="5248669" y="2765928"/>
          <a:ext cx="162000" cy="160473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37</a:t>
          </a:r>
        </a:p>
      </xdr:txBody>
    </xdr:sp>
    <xdr:clientData/>
  </xdr:twoCellAnchor>
  <xdr:twoCellAnchor>
    <xdr:from>
      <xdr:col>6</xdr:col>
      <xdr:colOff>676669</xdr:colOff>
      <xdr:row>16</xdr:row>
      <xdr:rowOff>73080</xdr:rowOff>
    </xdr:from>
    <xdr:to>
      <xdr:col>7</xdr:col>
      <xdr:colOff>76669</xdr:colOff>
      <xdr:row>17</xdr:row>
      <xdr:rowOff>51334</xdr:rowOff>
    </xdr:to>
    <xdr:sp macro="" textlink="">
      <xdr:nvSpPr>
        <xdr:cNvPr id="68" name="Ellipse 67">
          <a:extLst>
            <a:ext uri="{FF2B5EF4-FFF2-40B4-BE49-F238E27FC236}">
              <a16:creationId xmlns:a16="http://schemas.microsoft.com/office/drawing/2014/main" id="{053F519A-4D05-4B69-AB0D-FBC0E3CE3D60}"/>
            </a:ext>
          </a:extLst>
        </xdr:cNvPr>
        <xdr:cNvSpPr/>
      </xdr:nvSpPr>
      <xdr:spPr>
        <a:xfrm>
          <a:off x="5248669" y="2988558"/>
          <a:ext cx="162000" cy="160472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38</a:t>
          </a:r>
        </a:p>
      </xdr:txBody>
    </xdr:sp>
    <xdr:clientData/>
  </xdr:twoCellAnchor>
  <xdr:twoCellAnchor>
    <xdr:from>
      <xdr:col>6</xdr:col>
      <xdr:colOff>676669</xdr:colOff>
      <xdr:row>17</xdr:row>
      <xdr:rowOff>113491</xdr:rowOff>
    </xdr:from>
    <xdr:to>
      <xdr:col>7</xdr:col>
      <xdr:colOff>76669</xdr:colOff>
      <xdr:row>18</xdr:row>
      <xdr:rowOff>91746</xdr:rowOff>
    </xdr:to>
    <xdr:sp macro="" textlink="">
      <xdr:nvSpPr>
        <xdr:cNvPr id="69" name="Ellipse 68">
          <a:extLst>
            <a:ext uri="{FF2B5EF4-FFF2-40B4-BE49-F238E27FC236}">
              <a16:creationId xmlns:a16="http://schemas.microsoft.com/office/drawing/2014/main" id="{A8FC1B94-15B3-4587-AACB-95005D0770DF}"/>
            </a:ext>
          </a:extLst>
        </xdr:cNvPr>
        <xdr:cNvSpPr/>
      </xdr:nvSpPr>
      <xdr:spPr>
        <a:xfrm>
          <a:off x="5248669" y="3211187"/>
          <a:ext cx="162000" cy="160472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39</a:t>
          </a:r>
        </a:p>
      </xdr:txBody>
    </xdr:sp>
    <xdr:clientData/>
  </xdr:twoCellAnchor>
  <xdr:twoCellAnchor>
    <xdr:from>
      <xdr:col>6</xdr:col>
      <xdr:colOff>676669</xdr:colOff>
      <xdr:row>18</xdr:row>
      <xdr:rowOff>152372</xdr:rowOff>
    </xdr:from>
    <xdr:to>
      <xdr:col>7</xdr:col>
      <xdr:colOff>76669</xdr:colOff>
      <xdr:row>19</xdr:row>
      <xdr:rowOff>132155</xdr:rowOff>
    </xdr:to>
    <xdr:sp macro="" textlink="">
      <xdr:nvSpPr>
        <xdr:cNvPr id="70" name="Ellipse 69">
          <a:extLst>
            <a:ext uri="{FF2B5EF4-FFF2-40B4-BE49-F238E27FC236}">
              <a16:creationId xmlns:a16="http://schemas.microsoft.com/office/drawing/2014/main" id="{54E48975-F7D3-4881-A756-4D413A08C3C4}"/>
            </a:ext>
          </a:extLst>
        </xdr:cNvPr>
        <xdr:cNvSpPr/>
      </xdr:nvSpPr>
      <xdr:spPr>
        <a:xfrm>
          <a:off x="5248669" y="3432285"/>
          <a:ext cx="162000" cy="162000"/>
        </a:xfrm>
        <a:prstGeom prst="ellipse">
          <a:avLst/>
        </a:prstGeom>
        <a:solidFill>
          <a:schemeClr val="bg1">
            <a:lumMod val="75000"/>
            <a:alpha val="50196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/>
        <a:lstStyle/>
        <a:p>
          <a:pPr algn="l"/>
          <a:r>
            <a:rPr lang="de-DE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40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7</xdr:col>
          <xdr:colOff>107950</xdr:colOff>
          <xdr:row>2</xdr:row>
          <xdr:rowOff>158750</xdr:rowOff>
        </xdr:to>
        <xdr:pic>
          <xdr:nvPicPr>
            <xdr:cNvPr id="76" name="Grafik 75">
              <a:extLst>
                <a:ext uri="{FF2B5EF4-FFF2-40B4-BE49-F238E27FC236}">
                  <a16:creationId xmlns:a16="http://schemas.microsoft.com/office/drawing/2014/main" id="{E484596E-972E-6C4C-C2BE-54DD1881BDA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E_LP_A4!$A$2:$T$3" spid="_x0000_s105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184150"/>
              <a:ext cx="5441950" cy="3429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4708B-C2DB-4215-95E8-018185935DFC}">
  <dimension ref="A1:U55"/>
  <sheetViews>
    <sheetView tabSelected="1" topLeftCell="A21" zoomScale="205" zoomScaleNormal="205" zoomScaleSheetLayoutView="160" workbookViewId="0">
      <selection activeCell="D34" sqref="D34"/>
    </sheetView>
  </sheetViews>
  <sheetFormatPr baseColWidth="10" defaultColWidth="11.53515625" defaultRowHeight="12.9" x14ac:dyDescent="0.35"/>
  <cols>
    <col min="1" max="1" width="3.53515625" style="1" customWidth="1"/>
    <col min="2" max="3" width="3.61328125" style="1" customWidth="1"/>
    <col min="4" max="5" width="4.15234375" style="1" customWidth="1"/>
    <col min="6" max="6" width="3.921875" style="1" customWidth="1"/>
    <col min="7" max="8" width="3.61328125" style="1" customWidth="1"/>
    <col min="9" max="10" width="4.15234375" style="1" customWidth="1"/>
    <col min="11" max="11" width="3.921875" style="1" customWidth="1"/>
    <col min="12" max="13" width="3.61328125" style="1" customWidth="1"/>
    <col min="14" max="15" width="4.15234375" style="1" customWidth="1"/>
    <col min="16" max="16" width="3.921875" style="1" customWidth="1"/>
    <col min="17" max="18" width="3.61328125" style="1" customWidth="1"/>
    <col min="19" max="20" width="4.15234375" style="1" customWidth="1"/>
    <col min="21" max="16384" width="11.53515625" style="1"/>
  </cols>
  <sheetData>
    <row r="1" spans="1:20" ht="15" customHeight="1" thickBot="1" x14ac:dyDescent="0.45">
      <c r="A1" s="39" t="s">
        <v>0</v>
      </c>
      <c r="B1" s="5"/>
      <c r="C1" s="5"/>
      <c r="D1" s="3"/>
      <c r="E1" s="3"/>
      <c r="F1" s="3"/>
      <c r="G1" s="3"/>
      <c r="H1" s="3"/>
      <c r="I1" s="3"/>
      <c r="J1" s="3" t="s">
        <v>27</v>
      </c>
      <c r="K1" s="3"/>
      <c r="L1" s="54"/>
      <c r="M1" s="54"/>
      <c r="N1" s="54"/>
      <c r="O1" s="54"/>
      <c r="P1" s="54"/>
      <c r="Q1" s="54"/>
      <c r="R1" s="54"/>
      <c r="S1" s="54"/>
      <c r="T1" s="55"/>
    </row>
    <row r="2" spans="1:20" x14ac:dyDescent="0.35">
      <c r="A2" s="19" t="s">
        <v>21</v>
      </c>
      <c r="D2" s="60"/>
      <c r="E2" s="60"/>
      <c r="F2" s="60"/>
      <c r="G2" s="60"/>
      <c r="H2" s="60"/>
      <c r="J2" s="1" t="s">
        <v>26</v>
      </c>
      <c r="L2" s="60"/>
      <c r="M2" s="60"/>
      <c r="N2" s="60"/>
      <c r="O2" s="60"/>
      <c r="P2" s="1" t="s">
        <v>24</v>
      </c>
      <c r="R2" s="62"/>
      <c r="S2" s="62"/>
      <c r="T2" s="63"/>
    </row>
    <row r="3" spans="1:20" ht="13.3" thickBot="1" x14ac:dyDescent="0.4">
      <c r="A3" s="19" t="s">
        <v>22</v>
      </c>
      <c r="D3" s="61"/>
      <c r="E3" s="61"/>
      <c r="F3" s="61"/>
      <c r="G3" s="61"/>
      <c r="H3" s="61"/>
      <c r="J3" s="1" t="s">
        <v>23</v>
      </c>
      <c r="L3" s="61"/>
      <c r="M3" s="61"/>
      <c r="N3" s="61"/>
      <c r="O3" s="61"/>
      <c r="P3" s="1" t="s">
        <v>25</v>
      </c>
      <c r="R3" s="64"/>
      <c r="S3" s="64"/>
      <c r="T3" s="65"/>
    </row>
    <row r="4" spans="1:20" ht="13.3" thickBot="1" x14ac:dyDescent="0.4">
      <c r="A4" s="2" t="s">
        <v>7</v>
      </c>
      <c r="B4" s="5"/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</row>
    <row r="5" spans="1:20" x14ac:dyDescent="0.35">
      <c r="A5" s="19" t="s">
        <v>2</v>
      </c>
      <c r="F5" s="46">
        <v>74</v>
      </c>
      <c r="G5" s="1" t="s">
        <v>28</v>
      </c>
      <c r="J5" s="1" t="s">
        <v>3</v>
      </c>
      <c r="O5" s="46">
        <v>29</v>
      </c>
      <c r="P5" s="1" t="s">
        <v>28</v>
      </c>
      <c r="T5" s="12"/>
    </row>
    <row r="6" spans="1:20" x14ac:dyDescent="0.35">
      <c r="A6" s="19" t="s">
        <v>1</v>
      </c>
      <c r="F6" s="46">
        <v>8.8000000000000007</v>
      </c>
      <c r="G6" s="1" t="s">
        <v>29</v>
      </c>
      <c r="J6" s="1" t="s">
        <v>4</v>
      </c>
      <c r="O6" s="46">
        <v>8.8000000000000007</v>
      </c>
      <c r="P6" s="1" t="s">
        <v>29</v>
      </c>
      <c r="T6" s="12"/>
    </row>
    <row r="7" spans="1:20" x14ac:dyDescent="0.35">
      <c r="A7" s="19" t="s">
        <v>5</v>
      </c>
      <c r="F7" s="1">
        <f>O6</f>
        <v>8.8000000000000007</v>
      </c>
      <c r="G7" s="1" t="s">
        <v>29</v>
      </c>
      <c r="I7" s="11" t="s">
        <v>31</v>
      </c>
      <c r="J7" s="11">
        <f>MAX(0,((11-F7)*16)-4.5)</f>
        <v>30.699999999999989</v>
      </c>
      <c r="K7" s="1" t="s">
        <v>32</v>
      </c>
      <c r="L7" s="11"/>
      <c r="T7" s="12"/>
    </row>
    <row r="8" spans="1:20" ht="13.3" thickBot="1" x14ac:dyDescent="0.4">
      <c r="A8" s="19" t="s">
        <v>6</v>
      </c>
      <c r="F8" s="46">
        <v>291</v>
      </c>
      <c r="G8" s="1" t="s">
        <v>30</v>
      </c>
      <c r="J8" s="1" t="s">
        <v>43</v>
      </c>
      <c r="M8" s="6"/>
      <c r="N8" s="6"/>
      <c r="O8" s="6"/>
      <c r="P8" s="56" t="s">
        <v>71</v>
      </c>
      <c r="Q8" s="56"/>
      <c r="R8" s="56"/>
      <c r="S8" s="56"/>
      <c r="T8" s="57"/>
    </row>
    <row r="9" spans="1:20" ht="13.3" thickBot="1" x14ac:dyDescent="0.4">
      <c r="A9" s="2" t="s">
        <v>8</v>
      </c>
      <c r="B9" s="5"/>
      <c r="C9" s="5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4"/>
    </row>
    <row r="10" spans="1:20" x14ac:dyDescent="0.35">
      <c r="A10" s="19" t="s">
        <v>3</v>
      </c>
      <c r="F10" s="1">
        <f>O5</f>
        <v>29</v>
      </c>
      <c r="G10" s="1" t="s">
        <v>28</v>
      </c>
      <c r="J10" s="1" t="s">
        <v>9</v>
      </c>
      <c r="O10" s="46">
        <v>11</v>
      </c>
      <c r="P10" s="1" t="s">
        <v>28</v>
      </c>
      <c r="T10" s="12"/>
    </row>
    <row r="11" spans="1:20" x14ac:dyDescent="0.35">
      <c r="A11" s="19" t="s">
        <v>33</v>
      </c>
      <c r="F11" s="1">
        <f>F10-O10</f>
        <v>18</v>
      </c>
      <c r="G11" s="1" t="s">
        <v>28</v>
      </c>
      <c r="J11" s="1" t="s">
        <v>36</v>
      </c>
      <c r="O11" s="47">
        <v>20</v>
      </c>
      <c r="P11" s="1" t="s">
        <v>28</v>
      </c>
      <c r="Q11" s="35" t="str">
        <f>IF(F11&gt;=O11,"Abw. beachten!","Abw. OK")</f>
        <v>Abw. OK</v>
      </c>
      <c r="T11" s="12"/>
    </row>
    <row r="12" spans="1:20" x14ac:dyDescent="0.35">
      <c r="A12" s="19" t="s">
        <v>11</v>
      </c>
      <c r="F12" s="58" t="s">
        <v>72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9"/>
    </row>
    <row r="13" spans="1:20" x14ac:dyDescent="0.35">
      <c r="A13" s="19" t="s">
        <v>34</v>
      </c>
      <c r="F13" s="46">
        <v>20</v>
      </c>
      <c r="G13" s="36"/>
      <c r="H13" s="36"/>
      <c r="J13" s="1" t="s">
        <v>37</v>
      </c>
      <c r="O13" s="46">
        <v>5</v>
      </c>
      <c r="T13" s="12"/>
    </row>
    <row r="14" spans="1:20" ht="13.3" thickBot="1" x14ac:dyDescent="0.4">
      <c r="A14" s="19" t="s">
        <v>12</v>
      </c>
      <c r="F14" s="1">
        <f>IFERROR(ROUND(O13/F13*100,0),"")</f>
        <v>25</v>
      </c>
      <c r="G14" s="1" t="s">
        <v>28</v>
      </c>
      <c r="J14" s="1" t="s">
        <v>35</v>
      </c>
      <c r="O14" s="37">
        <v>10</v>
      </c>
      <c r="P14" s="1" t="s">
        <v>28</v>
      </c>
      <c r="Q14" s="35" t="str">
        <f>IF(F14&gt;O14,"Quote zu hoch!","Quote OK")</f>
        <v>Quote zu hoch!</v>
      </c>
      <c r="T14" s="12"/>
    </row>
    <row r="15" spans="1:20" ht="13.3" thickBot="1" x14ac:dyDescent="0.4">
      <c r="A15" s="2" t="s">
        <v>13</v>
      </c>
      <c r="B15" s="5"/>
      <c r="C15" s="5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4"/>
    </row>
    <row r="16" spans="1:20" x14ac:dyDescent="0.35">
      <c r="A16" s="19" t="s">
        <v>14</v>
      </c>
      <c r="F16" s="1">
        <f>F8</f>
        <v>291</v>
      </c>
      <c r="G16" s="1" t="s">
        <v>30</v>
      </c>
      <c r="J16" s="1" t="s">
        <v>10</v>
      </c>
      <c r="O16" s="1">
        <f>IFERROR(ROUND(F18/F16*100,0),"")</f>
        <v>0</v>
      </c>
      <c r="P16" s="1" t="s">
        <v>28</v>
      </c>
      <c r="T16" s="12"/>
    </row>
    <row r="17" spans="1:20" x14ac:dyDescent="0.35">
      <c r="A17" s="19" t="s">
        <v>15</v>
      </c>
      <c r="F17" s="46">
        <v>290</v>
      </c>
      <c r="G17" s="1" t="s">
        <v>30</v>
      </c>
      <c r="J17" s="1" t="s">
        <v>36</v>
      </c>
      <c r="O17" s="47">
        <v>20</v>
      </c>
      <c r="P17" s="1" t="s">
        <v>28</v>
      </c>
      <c r="T17" s="12"/>
    </row>
    <row r="18" spans="1:20" x14ac:dyDescent="0.35">
      <c r="A18" s="19" t="s">
        <v>33</v>
      </c>
      <c r="F18" s="1">
        <f>F17-F16</f>
        <v>-1</v>
      </c>
      <c r="G18" s="1" t="s">
        <v>30</v>
      </c>
      <c r="K18" s="35"/>
      <c r="L18" s="35"/>
      <c r="Q18" s="35" t="str">
        <f>IF(F18&gt;=O18,"Abw. beachten!","Abw. OK")</f>
        <v>Abw. OK</v>
      </c>
      <c r="T18" s="12"/>
    </row>
    <row r="19" spans="1:20" x14ac:dyDescent="0.35">
      <c r="A19" s="19" t="s">
        <v>39</v>
      </c>
      <c r="K19" s="38">
        <v>50</v>
      </c>
      <c r="L19" s="1" t="s">
        <v>28</v>
      </c>
      <c r="M19" s="1" t="s">
        <v>41</v>
      </c>
      <c r="Q19" s="1" t="s">
        <v>42</v>
      </c>
      <c r="R19" s="77">
        <f>ROUND(K19*J7/100,1)</f>
        <v>15.4</v>
      </c>
      <c r="S19" s="77"/>
      <c r="T19" s="12" t="s">
        <v>40</v>
      </c>
    </row>
    <row r="20" spans="1:20" x14ac:dyDescent="0.35">
      <c r="A20" s="19" t="s">
        <v>16</v>
      </c>
      <c r="F20" s="58" t="s">
        <v>73</v>
      </c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9"/>
    </row>
    <row r="21" spans="1:20" x14ac:dyDescent="0.35">
      <c r="A21" s="19" t="s">
        <v>34</v>
      </c>
      <c r="F21" s="1">
        <f>F13</f>
        <v>20</v>
      </c>
      <c r="J21" s="1" t="s">
        <v>68</v>
      </c>
      <c r="O21" s="46">
        <v>3</v>
      </c>
      <c r="T21" s="12"/>
    </row>
    <row r="22" spans="1:20" ht="13.3" thickBot="1" x14ac:dyDescent="0.4">
      <c r="A22" s="19" t="s">
        <v>17</v>
      </c>
      <c r="F22" s="1">
        <f>IFERROR(ROUND(O21/F13*100,0),"")</f>
        <v>15</v>
      </c>
      <c r="G22" s="1" t="s">
        <v>28</v>
      </c>
      <c r="J22" s="1" t="s">
        <v>67</v>
      </c>
      <c r="O22" s="47">
        <v>10</v>
      </c>
      <c r="P22" s="1" t="s">
        <v>28</v>
      </c>
      <c r="Q22" s="35" t="str">
        <f>IF(F22&gt;O22,"Quote zu hoch!","Quote OK")</f>
        <v>Quote zu hoch!</v>
      </c>
      <c r="T22" s="12"/>
    </row>
    <row r="23" spans="1:20" ht="13.3" thickBot="1" x14ac:dyDescent="0.4">
      <c r="A23" s="2" t="s">
        <v>18</v>
      </c>
      <c r="B23" s="5"/>
      <c r="C23" s="5"/>
      <c r="D23" s="3"/>
      <c r="E23" s="3"/>
      <c r="F23" s="3"/>
      <c r="G23" s="3"/>
      <c r="H23" s="3"/>
      <c r="I23" s="3" t="s">
        <v>38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4"/>
    </row>
    <row r="24" spans="1:20" x14ac:dyDescent="0.35">
      <c r="A24" s="50"/>
      <c r="B24" s="14" t="s">
        <v>44</v>
      </c>
      <c r="T24" s="12"/>
    </row>
    <row r="25" spans="1:20" x14ac:dyDescent="0.35">
      <c r="A25" s="51"/>
      <c r="B25" s="14" t="s">
        <v>45</v>
      </c>
      <c r="T25" s="12"/>
    </row>
    <row r="26" spans="1:20" x14ac:dyDescent="0.35">
      <c r="A26" s="51"/>
      <c r="B26" s="14" t="s">
        <v>46</v>
      </c>
      <c r="T26" s="12"/>
    </row>
    <row r="27" spans="1:20" x14ac:dyDescent="0.35">
      <c r="A27" s="51"/>
      <c r="B27" s="14" t="s">
        <v>49</v>
      </c>
      <c r="T27" s="12"/>
    </row>
    <row r="28" spans="1:20" x14ac:dyDescent="0.35">
      <c r="A28" s="51"/>
      <c r="B28" s="14" t="s">
        <v>47</v>
      </c>
      <c r="T28" s="12"/>
    </row>
    <row r="29" spans="1:20" x14ac:dyDescent="0.35">
      <c r="A29" s="52"/>
      <c r="B29" s="14" t="s">
        <v>48</v>
      </c>
      <c r="T29" s="12"/>
    </row>
    <row r="30" spans="1:20" ht="13.3" thickBot="1" x14ac:dyDescent="0.4">
      <c r="A30" s="52"/>
      <c r="B30" s="78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80"/>
    </row>
    <row r="31" spans="1:20" ht="13.3" thickBot="1" x14ac:dyDescent="0.4">
      <c r="A31" s="2" t="s">
        <v>50</v>
      </c>
      <c r="B31" s="5"/>
      <c r="C31" s="34" t="s">
        <v>51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4"/>
    </row>
    <row r="32" spans="1:20" ht="13.3" thickBot="1" x14ac:dyDescent="0.4">
      <c r="A32" s="23" t="s">
        <v>54</v>
      </c>
      <c r="B32" s="24" t="s">
        <v>52</v>
      </c>
      <c r="C32" s="25" t="s">
        <v>53</v>
      </c>
      <c r="D32" s="15" t="s">
        <v>20</v>
      </c>
      <c r="E32" s="16" t="s">
        <v>19</v>
      </c>
      <c r="F32" s="23" t="s">
        <v>54</v>
      </c>
      <c r="G32" s="24" t="s">
        <v>52</v>
      </c>
      <c r="H32" s="25" t="s">
        <v>53</v>
      </c>
      <c r="I32" s="15" t="s">
        <v>20</v>
      </c>
      <c r="J32" s="16" t="s">
        <v>19</v>
      </c>
      <c r="K32" s="23" t="s">
        <v>54</v>
      </c>
      <c r="L32" s="24" t="s">
        <v>52</v>
      </c>
      <c r="M32" s="25" t="s">
        <v>53</v>
      </c>
      <c r="N32" s="15" t="s">
        <v>20</v>
      </c>
      <c r="O32" s="16" t="s">
        <v>19</v>
      </c>
      <c r="P32" s="23" t="s">
        <v>54</v>
      </c>
      <c r="Q32" s="24" t="s">
        <v>52</v>
      </c>
      <c r="R32" s="25" t="s">
        <v>53</v>
      </c>
      <c r="S32" s="15" t="s">
        <v>20</v>
      </c>
      <c r="T32" s="16" t="s">
        <v>19</v>
      </c>
    </row>
    <row r="33" spans="1:21" x14ac:dyDescent="0.35">
      <c r="A33" s="21">
        <v>1</v>
      </c>
      <c r="B33" s="40">
        <v>333</v>
      </c>
      <c r="C33" s="41">
        <v>35</v>
      </c>
      <c r="D33" s="7">
        <f>IF(ISBLANK(B33),"",ROUND((B33-C33)/100,2))</f>
        <v>2.98</v>
      </c>
      <c r="E33" s="17">
        <f>IF(ISBLANK(B33),"",ROUND(C33/100,2))</f>
        <v>0.35</v>
      </c>
      <c r="F33" s="21">
        <v>11</v>
      </c>
      <c r="G33" s="40"/>
      <c r="H33" s="41"/>
      <c r="I33" s="7" t="str">
        <f>IF(ISBLANK(G33),"",ROUND((G33-H33)/100,2))</f>
        <v/>
      </c>
      <c r="J33" s="17" t="str">
        <f>IF(ISBLANK(G33),"",ROUND(H33/100,2))</f>
        <v/>
      </c>
      <c r="K33" s="21">
        <v>21</v>
      </c>
      <c r="L33" s="40"/>
      <c r="M33" s="41"/>
      <c r="N33" s="7" t="str">
        <f>IF(ISBLANK(L33),"",ROUND((L33-M33)/100,2))</f>
        <v/>
      </c>
      <c r="O33" s="17" t="str">
        <f>IF(ISBLANK(L33),"",ROUND(M33/100,2))</f>
        <v/>
      </c>
      <c r="P33" s="21">
        <v>31</v>
      </c>
      <c r="Q33" s="40"/>
      <c r="R33" s="41"/>
      <c r="S33" s="7" t="str">
        <f>IF(ISBLANK(Q33),"",ROUND((Q33-R33)/100,2))</f>
        <v/>
      </c>
      <c r="T33" s="17" t="str">
        <f>IF(ISBLANK(Q33),"",ROUND(R33/100,2))</f>
        <v/>
      </c>
    </row>
    <row r="34" spans="1:21" x14ac:dyDescent="0.35">
      <c r="A34" s="21">
        <v>2</v>
      </c>
      <c r="B34" s="42">
        <v>294</v>
      </c>
      <c r="C34" s="43">
        <v>146</v>
      </c>
      <c r="D34" s="7">
        <f t="shared" ref="D34:D42" si="0">IF(ISBLANK(B34),"",ROUND((B34-C34)/100,2))</f>
        <v>1.48</v>
      </c>
      <c r="E34" s="17">
        <f t="shared" ref="E34:E42" si="1">IF(ISBLANK(B34),"",ROUND(C34/100,2))</f>
        <v>1.46</v>
      </c>
      <c r="F34" s="21">
        <v>12</v>
      </c>
      <c r="G34" s="42"/>
      <c r="H34" s="43"/>
      <c r="I34" s="7" t="str">
        <f t="shared" ref="I34:I42" si="2">IF(ISBLANK(G34),"",ROUND((G34-H34)/100,2))</f>
        <v/>
      </c>
      <c r="J34" s="17" t="str">
        <f t="shared" ref="J34:J42" si="3">IF(ISBLANK(G34),"",ROUND(H34/100,2))</f>
        <v/>
      </c>
      <c r="K34" s="21">
        <v>22</v>
      </c>
      <c r="L34" s="42"/>
      <c r="M34" s="43"/>
      <c r="N34" s="7" t="str">
        <f t="shared" ref="N34:N42" si="4">IF(ISBLANK(L34),"",ROUND((L34-M34)/100,2))</f>
        <v/>
      </c>
      <c r="O34" s="17" t="str">
        <f t="shared" ref="O34:O42" si="5">IF(ISBLANK(L34),"",ROUND(M34/100,2))</f>
        <v/>
      </c>
      <c r="P34" s="21">
        <v>32</v>
      </c>
      <c r="Q34" s="42"/>
      <c r="R34" s="43"/>
      <c r="S34" s="7" t="str">
        <f t="shared" ref="S34:S42" si="6">IF(ISBLANK(Q34),"",ROUND((Q34-R34)/100,2))</f>
        <v/>
      </c>
      <c r="T34" s="17" t="str">
        <f t="shared" ref="T34:T42" si="7">IF(ISBLANK(Q34),"",ROUND(R34/100,2))</f>
        <v/>
      </c>
    </row>
    <row r="35" spans="1:21" x14ac:dyDescent="0.35">
      <c r="A35" s="21">
        <v>3</v>
      </c>
      <c r="B35" s="42"/>
      <c r="C35" s="43"/>
      <c r="D35" s="7" t="str">
        <f t="shared" si="0"/>
        <v/>
      </c>
      <c r="E35" s="17" t="str">
        <f t="shared" si="1"/>
        <v/>
      </c>
      <c r="F35" s="21">
        <v>13</v>
      </c>
      <c r="G35" s="42"/>
      <c r="H35" s="43"/>
      <c r="I35" s="7" t="str">
        <f t="shared" si="2"/>
        <v/>
      </c>
      <c r="J35" s="17" t="str">
        <f t="shared" si="3"/>
        <v/>
      </c>
      <c r="K35" s="21">
        <v>23</v>
      </c>
      <c r="L35" s="42"/>
      <c r="M35" s="43"/>
      <c r="N35" s="7" t="str">
        <f t="shared" si="4"/>
        <v/>
      </c>
      <c r="O35" s="17" t="str">
        <f t="shared" si="5"/>
        <v/>
      </c>
      <c r="P35" s="21">
        <v>33</v>
      </c>
      <c r="Q35" s="42"/>
      <c r="R35" s="43"/>
      <c r="S35" s="7" t="str">
        <f t="shared" si="6"/>
        <v/>
      </c>
      <c r="T35" s="17" t="str">
        <f t="shared" si="7"/>
        <v/>
      </c>
    </row>
    <row r="36" spans="1:21" x14ac:dyDescent="0.35">
      <c r="A36" s="21">
        <v>4</v>
      </c>
      <c r="B36" s="42"/>
      <c r="C36" s="43"/>
      <c r="D36" s="7" t="str">
        <f t="shared" si="0"/>
        <v/>
      </c>
      <c r="E36" s="17" t="str">
        <f t="shared" si="1"/>
        <v/>
      </c>
      <c r="F36" s="21">
        <v>14</v>
      </c>
      <c r="G36" s="42"/>
      <c r="H36" s="43"/>
      <c r="I36" s="7" t="str">
        <f t="shared" si="2"/>
        <v/>
      </c>
      <c r="J36" s="17" t="str">
        <f t="shared" si="3"/>
        <v/>
      </c>
      <c r="K36" s="21">
        <v>24</v>
      </c>
      <c r="L36" s="42"/>
      <c r="M36" s="43"/>
      <c r="N36" s="7" t="str">
        <f t="shared" si="4"/>
        <v/>
      </c>
      <c r="O36" s="17" t="str">
        <f t="shared" si="5"/>
        <v/>
      </c>
      <c r="P36" s="21">
        <v>34</v>
      </c>
      <c r="Q36" s="42"/>
      <c r="R36" s="43"/>
      <c r="S36" s="7" t="str">
        <f t="shared" si="6"/>
        <v/>
      </c>
      <c r="T36" s="17" t="str">
        <f t="shared" si="7"/>
        <v/>
      </c>
    </row>
    <row r="37" spans="1:21" x14ac:dyDescent="0.35">
      <c r="A37" s="21">
        <v>5</v>
      </c>
      <c r="B37" s="42"/>
      <c r="C37" s="43"/>
      <c r="D37" s="7" t="str">
        <f t="shared" si="0"/>
        <v/>
      </c>
      <c r="E37" s="17" t="str">
        <f t="shared" si="1"/>
        <v/>
      </c>
      <c r="F37" s="21">
        <v>15</v>
      </c>
      <c r="G37" s="42"/>
      <c r="H37" s="43"/>
      <c r="I37" s="7" t="str">
        <f t="shared" si="2"/>
        <v/>
      </c>
      <c r="J37" s="17" t="str">
        <f t="shared" si="3"/>
        <v/>
      </c>
      <c r="K37" s="21">
        <v>25</v>
      </c>
      <c r="L37" s="42"/>
      <c r="M37" s="43"/>
      <c r="N37" s="7" t="str">
        <f t="shared" si="4"/>
        <v/>
      </c>
      <c r="O37" s="17" t="str">
        <f t="shared" si="5"/>
        <v/>
      </c>
      <c r="P37" s="21">
        <v>35</v>
      </c>
      <c r="Q37" s="42"/>
      <c r="R37" s="43"/>
      <c r="S37" s="7" t="str">
        <f t="shared" si="6"/>
        <v/>
      </c>
      <c r="T37" s="17" t="str">
        <f t="shared" si="7"/>
        <v/>
      </c>
    </row>
    <row r="38" spans="1:21" x14ac:dyDescent="0.35">
      <c r="A38" s="21">
        <v>6</v>
      </c>
      <c r="B38" s="42"/>
      <c r="C38" s="43"/>
      <c r="D38" s="7" t="str">
        <f t="shared" si="0"/>
        <v/>
      </c>
      <c r="E38" s="17" t="str">
        <f t="shared" si="1"/>
        <v/>
      </c>
      <c r="F38" s="21">
        <v>16</v>
      </c>
      <c r="G38" s="42"/>
      <c r="H38" s="43"/>
      <c r="I38" s="7" t="str">
        <f t="shared" si="2"/>
        <v/>
      </c>
      <c r="J38" s="17" t="str">
        <f t="shared" si="3"/>
        <v/>
      </c>
      <c r="K38" s="21">
        <v>26</v>
      </c>
      <c r="L38" s="42"/>
      <c r="M38" s="43"/>
      <c r="N38" s="7" t="str">
        <f t="shared" si="4"/>
        <v/>
      </c>
      <c r="O38" s="17" t="str">
        <f t="shared" si="5"/>
        <v/>
      </c>
      <c r="P38" s="21">
        <v>36</v>
      </c>
      <c r="Q38" s="42"/>
      <c r="R38" s="43"/>
      <c r="S38" s="7" t="str">
        <f t="shared" si="6"/>
        <v/>
      </c>
      <c r="T38" s="17" t="str">
        <f t="shared" si="7"/>
        <v/>
      </c>
    </row>
    <row r="39" spans="1:21" x14ac:dyDescent="0.35">
      <c r="A39" s="21">
        <v>7</v>
      </c>
      <c r="B39" s="42"/>
      <c r="C39" s="43"/>
      <c r="D39" s="7" t="str">
        <f t="shared" si="0"/>
        <v/>
      </c>
      <c r="E39" s="17" t="str">
        <f t="shared" si="1"/>
        <v/>
      </c>
      <c r="F39" s="21">
        <v>17</v>
      </c>
      <c r="G39" s="42"/>
      <c r="H39" s="43"/>
      <c r="I39" s="7" t="str">
        <f t="shared" si="2"/>
        <v/>
      </c>
      <c r="J39" s="17" t="str">
        <f t="shared" si="3"/>
        <v/>
      </c>
      <c r="K39" s="21">
        <v>27</v>
      </c>
      <c r="L39" s="42"/>
      <c r="M39" s="43"/>
      <c r="N39" s="7" t="str">
        <f t="shared" si="4"/>
        <v/>
      </c>
      <c r="O39" s="17" t="str">
        <f t="shared" si="5"/>
        <v/>
      </c>
      <c r="P39" s="21">
        <v>37</v>
      </c>
      <c r="Q39" s="42"/>
      <c r="R39" s="43"/>
      <c r="S39" s="7" t="str">
        <f t="shared" si="6"/>
        <v/>
      </c>
      <c r="T39" s="17" t="str">
        <f t="shared" si="7"/>
        <v/>
      </c>
    </row>
    <row r="40" spans="1:21" x14ac:dyDescent="0.35">
      <c r="A40" s="21">
        <v>8</v>
      </c>
      <c r="B40" s="42"/>
      <c r="C40" s="43"/>
      <c r="D40" s="7" t="str">
        <f t="shared" si="0"/>
        <v/>
      </c>
      <c r="E40" s="17" t="str">
        <f t="shared" si="1"/>
        <v/>
      </c>
      <c r="F40" s="21">
        <v>18</v>
      </c>
      <c r="G40" s="42"/>
      <c r="H40" s="43"/>
      <c r="I40" s="7" t="str">
        <f t="shared" si="2"/>
        <v/>
      </c>
      <c r="J40" s="17" t="str">
        <f t="shared" si="3"/>
        <v/>
      </c>
      <c r="K40" s="21">
        <v>28</v>
      </c>
      <c r="L40" s="42"/>
      <c r="M40" s="43"/>
      <c r="N40" s="7" t="str">
        <f t="shared" si="4"/>
        <v/>
      </c>
      <c r="O40" s="17" t="str">
        <f t="shared" si="5"/>
        <v/>
      </c>
      <c r="P40" s="21">
        <v>38</v>
      </c>
      <c r="Q40" s="42"/>
      <c r="R40" s="43"/>
      <c r="S40" s="7" t="str">
        <f t="shared" si="6"/>
        <v/>
      </c>
      <c r="T40" s="17" t="str">
        <f t="shared" si="7"/>
        <v/>
      </c>
    </row>
    <row r="41" spans="1:21" x14ac:dyDescent="0.35">
      <c r="A41" s="21">
        <v>9</v>
      </c>
      <c r="B41" s="42"/>
      <c r="C41" s="43"/>
      <c r="D41" s="7" t="str">
        <f t="shared" si="0"/>
        <v/>
      </c>
      <c r="E41" s="17" t="str">
        <f t="shared" si="1"/>
        <v/>
      </c>
      <c r="F41" s="21">
        <v>19</v>
      </c>
      <c r="G41" s="42"/>
      <c r="H41" s="43"/>
      <c r="I41" s="7" t="str">
        <f t="shared" si="2"/>
        <v/>
      </c>
      <c r="J41" s="17" t="str">
        <f t="shared" si="3"/>
        <v/>
      </c>
      <c r="K41" s="21">
        <v>29</v>
      </c>
      <c r="L41" s="42"/>
      <c r="M41" s="43"/>
      <c r="N41" s="7" t="str">
        <f t="shared" si="4"/>
        <v/>
      </c>
      <c r="O41" s="17" t="str">
        <f t="shared" si="5"/>
        <v/>
      </c>
      <c r="P41" s="21">
        <v>39</v>
      </c>
      <c r="Q41" s="42"/>
      <c r="R41" s="43"/>
      <c r="S41" s="7" t="str">
        <f t="shared" si="6"/>
        <v/>
      </c>
      <c r="T41" s="17" t="str">
        <f t="shared" si="7"/>
        <v/>
      </c>
    </row>
    <row r="42" spans="1:21" ht="13.3" thickBot="1" x14ac:dyDescent="0.4">
      <c r="A42" s="22">
        <v>10</v>
      </c>
      <c r="B42" s="44"/>
      <c r="C42" s="45"/>
      <c r="D42" s="9" t="str">
        <f t="shared" si="0"/>
        <v/>
      </c>
      <c r="E42" s="18" t="str">
        <f t="shared" si="1"/>
        <v/>
      </c>
      <c r="F42" s="22">
        <v>20</v>
      </c>
      <c r="G42" s="44"/>
      <c r="H42" s="45"/>
      <c r="I42" s="9" t="str">
        <f t="shared" si="2"/>
        <v/>
      </c>
      <c r="J42" s="18" t="str">
        <f t="shared" si="3"/>
        <v/>
      </c>
      <c r="K42" s="22">
        <v>30</v>
      </c>
      <c r="L42" s="44"/>
      <c r="M42" s="45"/>
      <c r="N42" s="9" t="str">
        <f t="shared" si="4"/>
        <v/>
      </c>
      <c r="O42" s="18" t="str">
        <f t="shared" si="5"/>
        <v/>
      </c>
      <c r="P42" s="22">
        <v>40</v>
      </c>
      <c r="Q42" s="44"/>
      <c r="R42" s="45"/>
      <c r="S42" s="9" t="str">
        <f t="shared" si="6"/>
        <v/>
      </c>
      <c r="T42" s="18" t="str">
        <f t="shared" si="7"/>
        <v/>
      </c>
    </row>
    <row r="43" spans="1:21" ht="13.3" thickBot="1" x14ac:dyDescent="0.4">
      <c r="A43" s="26" t="s">
        <v>57</v>
      </c>
      <c r="B43" s="3"/>
      <c r="C43" s="3"/>
      <c r="D43" s="3"/>
      <c r="E43" s="28">
        <f>IFERROR(ROUND(AVERAGE(ARP),1),"")</f>
        <v>2.2000000000000002</v>
      </c>
      <c r="F43" s="3" t="s">
        <v>55</v>
      </c>
      <c r="G43" s="3"/>
      <c r="H43" s="3"/>
      <c r="I43" s="3"/>
      <c r="J43" s="28">
        <f>IFERROR(ROUND(_xlfn.STDEV.P(ARP),1),"")</f>
        <v>0.8</v>
      </c>
      <c r="K43" s="26" t="s">
        <v>58</v>
      </c>
      <c r="L43" s="3"/>
      <c r="M43" s="3"/>
      <c r="N43" s="3"/>
      <c r="O43" s="27">
        <f>IFERROR(ROUND(AVERAGE(ALP),1),"")</f>
        <v>0.9</v>
      </c>
      <c r="P43" s="26" t="s">
        <v>56</v>
      </c>
      <c r="Q43" s="3"/>
      <c r="R43" s="3"/>
      <c r="S43" s="3"/>
      <c r="T43" s="28">
        <f>IFERROR(ROUND(_xlfn.STDEV.P(ALP),1),"")</f>
        <v>0.6</v>
      </c>
    </row>
    <row r="44" spans="1:21" x14ac:dyDescent="0.35">
      <c r="A44" s="19" t="s">
        <v>59</v>
      </c>
      <c r="E44" s="7">
        <v>2.5</v>
      </c>
      <c r="F44" s="1" t="s">
        <v>62</v>
      </c>
      <c r="J44" s="8">
        <f>COUNTIF(ARP_1,"&lt;" &amp; E44)+COUNTIF(ARP_2,"&lt;" &amp; E44)+COUNTIF(ARP_3,"&lt;" &amp; E44)+COUNTIF(ARP_4,"&lt;" &amp; E44)</f>
        <v>1</v>
      </c>
      <c r="K44" s="19" t="s">
        <v>60</v>
      </c>
      <c r="O44" s="7">
        <v>5</v>
      </c>
      <c r="P44" s="19" t="s">
        <v>61</v>
      </c>
      <c r="T44" s="17">
        <v>1.5</v>
      </c>
    </row>
    <row r="45" spans="1:21" x14ac:dyDescent="0.35">
      <c r="A45" s="19"/>
      <c r="E45" s="7"/>
      <c r="J45" s="8"/>
      <c r="K45" s="19" t="s">
        <v>63</v>
      </c>
      <c r="O45" s="11">
        <f>COUNTIF(ALP_1,"&gt;" &amp; O44)+COUNTIF(ALP_2,"&gt;" &amp; O44)+COUNTIF(ALP_3,"&gt;" &amp; O44)+COUNTIF(ALP_4,"&gt;" &amp; O44)</f>
        <v>0</v>
      </c>
      <c r="P45" s="19" t="s">
        <v>63</v>
      </c>
      <c r="T45" s="8">
        <f>COUNTIF(ALP_1,"&lt;" &amp; T44)+COUNTIF(ALP_2,"&lt;" &amp; T44)+COUNTIF(ALP_3,"&lt;" &amp; T44)+COUNTIF(ALP_4,"&lt;" &amp; T44)</f>
        <v>2</v>
      </c>
    </row>
    <row r="46" spans="1:21" ht="15" customHeight="1" x14ac:dyDescent="0.35">
      <c r="A46" s="19"/>
      <c r="B46" s="1" t="s">
        <v>64</v>
      </c>
      <c r="D46" s="32"/>
      <c r="E46" s="81">
        <f>IFERROR(J44/F13,0)</f>
        <v>0.05</v>
      </c>
      <c r="F46" s="81"/>
      <c r="J46" s="12"/>
      <c r="K46" s="19"/>
      <c r="L46" s="1" t="s">
        <v>64</v>
      </c>
      <c r="N46" s="82">
        <f>IFERROR(O45/F13,0)</f>
        <v>0</v>
      </c>
      <c r="O46" s="83"/>
      <c r="P46" s="19"/>
      <c r="Q46" s="1" t="s">
        <v>65</v>
      </c>
      <c r="S46" s="82">
        <f>IFERROR(T45/F13,0)</f>
        <v>0.1</v>
      </c>
      <c r="T46" s="83"/>
      <c r="U46" s="31"/>
    </row>
    <row r="47" spans="1:21" ht="15" customHeight="1" x14ac:dyDescent="0.35">
      <c r="A47" s="19"/>
      <c r="B47" s="1" t="s">
        <v>66</v>
      </c>
      <c r="E47" s="48">
        <v>0.2</v>
      </c>
      <c r="F47" s="31"/>
      <c r="G47" s="31"/>
      <c r="J47" s="12"/>
      <c r="K47" s="19"/>
      <c r="L47" s="1" t="s">
        <v>66</v>
      </c>
      <c r="O47" s="48">
        <v>0.2</v>
      </c>
      <c r="P47" s="19"/>
      <c r="Q47" s="1" t="s">
        <v>66</v>
      </c>
      <c r="T47" s="49">
        <v>0.2</v>
      </c>
    </row>
    <row r="48" spans="1:21" ht="13.3" thickBot="1" x14ac:dyDescent="0.4">
      <c r="A48" s="20"/>
      <c r="B48" s="75" t="str">
        <f>IF(E46&gt;E47,"Quote zu hoch!","Quote OK")</f>
        <v>Quote OK</v>
      </c>
      <c r="C48" s="75"/>
      <c r="D48" s="75"/>
      <c r="E48" s="75"/>
      <c r="F48" s="29"/>
      <c r="G48" s="29"/>
      <c r="H48" s="10"/>
      <c r="I48" s="10"/>
      <c r="J48" s="13"/>
      <c r="K48" s="20"/>
      <c r="L48" s="75" t="str">
        <f>IF(N46&gt;O47,"Quote zu hoch!","Quote OK")</f>
        <v>Quote OK</v>
      </c>
      <c r="M48" s="75"/>
      <c r="N48" s="75"/>
      <c r="O48" s="75"/>
      <c r="P48" s="33"/>
      <c r="Q48" s="75" t="str">
        <f>IF(S46&gt;T47,"Quote zu hoch!","Quote OK")</f>
        <v>Quote OK</v>
      </c>
      <c r="R48" s="75"/>
      <c r="S48" s="75"/>
      <c r="T48" s="76"/>
    </row>
    <row r="49" spans="1:20" ht="13.3" thickBot="1" x14ac:dyDescent="0.4">
      <c r="A49" s="30" t="s">
        <v>69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3"/>
    </row>
    <row r="50" spans="1:20" ht="14.5" customHeight="1" x14ac:dyDescent="0.35">
      <c r="A50" s="66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8"/>
    </row>
    <row r="51" spans="1:20" ht="14.5" customHeight="1" x14ac:dyDescent="0.35">
      <c r="A51" s="69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1"/>
    </row>
    <row r="52" spans="1:20" ht="14.5" customHeight="1" x14ac:dyDescent="0.35">
      <c r="A52" s="69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1"/>
    </row>
    <row r="53" spans="1:20" ht="14.5" customHeight="1" x14ac:dyDescent="0.35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1"/>
    </row>
    <row r="54" spans="1:20" ht="14.5" customHeight="1" x14ac:dyDescent="0.35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1"/>
    </row>
    <row r="55" spans="1:20" ht="15" customHeight="1" thickBot="1" x14ac:dyDescent="0.4">
      <c r="A55" s="7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4"/>
    </row>
  </sheetData>
  <sheetProtection sheet="1" objects="1" scenarios="1"/>
  <mergeCells count="19">
    <mergeCell ref="A50:T55"/>
    <mergeCell ref="B48:E48"/>
    <mergeCell ref="L48:O48"/>
    <mergeCell ref="Q48:T48"/>
    <mergeCell ref="R19:S19"/>
    <mergeCell ref="B30:T30"/>
    <mergeCell ref="E46:F46"/>
    <mergeCell ref="N46:O46"/>
    <mergeCell ref="S46:T46"/>
    <mergeCell ref="L1:T1"/>
    <mergeCell ref="P8:T8"/>
    <mergeCell ref="F12:T12"/>
    <mergeCell ref="F20:T20"/>
    <mergeCell ref="L2:O2"/>
    <mergeCell ref="L3:O3"/>
    <mergeCell ref="R2:T2"/>
    <mergeCell ref="R3:T3"/>
    <mergeCell ref="D2:H2"/>
    <mergeCell ref="D3:H3"/>
  </mergeCells>
  <printOptions horizontalCentered="1"/>
  <pageMargins left="0.78740157480314965" right="0.39370078740157483" top="0.39370078740157483" bottom="0.39370078740157483" header="0.19685039370078741" footer="0.19685039370078741"/>
  <pageSetup paperSize="9" orientation="portrait" r:id="rId1"/>
  <headerFooter>
    <oddFooter>&amp;L&amp;9© Heiko Dörr 2023&amp;R&amp;9Version 1.4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6D6C8-6512-4FDA-B0A7-D3F47D333934}">
  <dimension ref="A1"/>
  <sheetViews>
    <sheetView zoomScale="115" zoomScaleNormal="115" workbookViewId="0">
      <selection activeCell="B8" sqref="B8"/>
    </sheetView>
  </sheetViews>
  <sheetFormatPr baseColWidth="10" defaultRowHeight="14.6" x14ac:dyDescent="0.4"/>
  <cols>
    <col min="8" max="8" width="10.921875" customWidth="1"/>
  </cols>
  <sheetData>
    <row r="1" spans="1:1" x14ac:dyDescent="0.4">
      <c r="A1" s="53" t="s">
        <v>70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11</vt:i4>
      </vt:variant>
    </vt:vector>
  </HeadingPairs>
  <TitlesOfParts>
    <vt:vector size="13" baseType="lpstr">
      <vt:lpstr>SE_LP_A4</vt:lpstr>
      <vt:lpstr>Trefferlage</vt:lpstr>
      <vt:lpstr>ALP</vt:lpstr>
      <vt:lpstr>ALP_1</vt:lpstr>
      <vt:lpstr>ALP_2</vt:lpstr>
      <vt:lpstr>ALP_3</vt:lpstr>
      <vt:lpstr>ALP_4</vt:lpstr>
      <vt:lpstr>ARP</vt:lpstr>
      <vt:lpstr>ARP_1</vt:lpstr>
      <vt:lpstr>ARP_2</vt:lpstr>
      <vt:lpstr>ARP_3</vt:lpstr>
      <vt:lpstr>ARP_4</vt:lpstr>
      <vt:lpstr>SE_LP_A4!Druckbereich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Scatt-Einschätzung LP DIN A4</dc:title>
  <dc:creator>Heiko Dörr</dc:creator>
  <cp:lastModifiedBy>Heiko Dörr</cp:lastModifiedBy>
  <cp:lastPrinted>2023-10-06T12:06:00Z</cp:lastPrinted>
  <dcterms:created xsi:type="dcterms:W3CDTF">2023-03-17T08:15:29Z</dcterms:created>
  <dcterms:modified xsi:type="dcterms:W3CDTF">2024-08-14T19:14:49Z</dcterms:modified>
</cp:coreProperties>
</file>